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ONZAS\Desktop\Work\FILIP\Teplice - Hudcov\Úprava_3.3.2023\"/>
    </mc:Choice>
  </mc:AlternateContent>
  <bookViews>
    <workbookView xWindow="0" yWindow="0" windowWidth="0" windowHeight="0"/>
  </bookViews>
  <sheets>
    <sheet name="Rekapitulace stavby" sheetId="1" r:id="rId1"/>
    <sheet name="SO 101 - Komunikace a zpe..." sheetId="2" r:id="rId2"/>
    <sheet name="SO 101s - Sanace zemní pláně" sheetId="3" r:id="rId3"/>
    <sheet name="SO 401 - Veřejné osvětlení" sheetId="4" r:id="rId4"/>
    <sheet name="VRN - Vedlejší rozpočtové..." sheetId="5" r:id="rId5"/>
    <sheet name="SO 101 - Komunikace a zpe..._01" sheetId="6" r:id="rId6"/>
    <sheet name="SO 101s - Sanace zemní pláně_01" sheetId="7" r:id="rId7"/>
    <sheet name="SO 402 - Nová kabelová př..." sheetId="8" r:id="rId8"/>
    <sheet name="VRN - Vedlejší rozpočtové..._01" sheetId="9" r:id="rId9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 101 - Komunikace a zpe...'!$C$136:$K$685</definedName>
    <definedName name="_xlnm.Print_Area" localSheetId="1">'SO 101 - Komunikace a zpe...'!$C$4:$J$76,'SO 101 - Komunikace a zpe...'!$C$122:$K$685</definedName>
    <definedName name="_xlnm.Print_Titles" localSheetId="1">'SO 101 - Komunikace a zpe...'!$136:$136</definedName>
    <definedName name="_xlnm._FilterDatabase" localSheetId="2" hidden="1">'SO 101s - Sanace zemní pláně'!$C$124:$K$159</definedName>
    <definedName name="_xlnm.Print_Area" localSheetId="2">'SO 101s - Sanace zemní pláně'!$C$4:$J$76,'SO 101s - Sanace zemní pláně'!$C$110:$K$159</definedName>
    <definedName name="_xlnm.Print_Titles" localSheetId="2">'SO 101s - Sanace zemní pláně'!$124:$124</definedName>
    <definedName name="_xlnm._FilterDatabase" localSheetId="3" hidden="1">'SO 401 - Veřejné osvětlení'!$C$124:$K$244</definedName>
    <definedName name="_xlnm.Print_Area" localSheetId="3">'SO 401 - Veřejné osvětlení'!$C$4:$J$76,'SO 401 - Veřejné osvětlení'!$C$110:$K$244</definedName>
    <definedName name="_xlnm.Print_Titles" localSheetId="3">'SO 401 - Veřejné osvětlení'!$124:$124</definedName>
    <definedName name="_xlnm._FilterDatabase" localSheetId="4" hidden="1">'VRN - Vedlejší rozpočtové...'!$C$123:$K$142</definedName>
    <definedName name="_xlnm.Print_Area" localSheetId="4">'VRN - Vedlejší rozpočtové...'!$C$4:$J$76,'VRN - Vedlejší rozpočtové...'!$C$109:$K$142</definedName>
    <definedName name="_xlnm.Print_Titles" localSheetId="4">'VRN - Vedlejší rozpočtové...'!$123:$123</definedName>
    <definedName name="_xlnm._FilterDatabase" localSheetId="5" hidden="1">'SO 101 - Komunikace a zpe..._01'!$C$126:$K$349</definedName>
    <definedName name="_xlnm.Print_Area" localSheetId="5">'SO 101 - Komunikace a zpe..._01'!$C$4:$J$76,'SO 101 - Komunikace a zpe..._01'!$C$112:$K$349</definedName>
    <definedName name="_xlnm.Print_Titles" localSheetId="5">'SO 101 - Komunikace a zpe..._01'!$126:$126</definedName>
    <definedName name="_xlnm._FilterDatabase" localSheetId="6" hidden="1">'SO 101s - Sanace zemní pláně_01'!$C$124:$K$151</definedName>
    <definedName name="_xlnm.Print_Area" localSheetId="6">'SO 101s - Sanace zemní pláně_01'!$C$4:$J$76,'SO 101s - Sanace zemní pláně_01'!$C$110:$K$151</definedName>
    <definedName name="_xlnm.Print_Titles" localSheetId="6">'SO 101s - Sanace zemní pláně_01'!$124:$124</definedName>
    <definedName name="_xlnm._FilterDatabase" localSheetId="7" hidden="1">'SO 402 - Nová kabelová př...'!$C$124:$K$225</definedName>
    <definedName name="_xlnm.Print_Area" localSheetId="7">'SO 402 - Nová kabelová př...'!$C$4:$J$76,'SO 402 - Nová kabelová př...'!$C$110:$K$225</definedName>
    <definedName name="_xlnm.Print_Titles" localSheetId="7">'SO 402 - Nová kabelová př...'!$124:$124</definedName>
    <definedName name="_xlnm._FilterDatabase" localSheetId="8" hidden="1">'VRN - Vedlejší rozpočtové..._01'!$C$123:$K$142</definedName>
    <definedName name="_xlnm.Print_Area" localSheetId="8">'VRN - Vedlejší rozpočtové..._01'!$C$4:$J$76,'VRN - Vedlejší rozpočtové..._01'!$C$109:$K$142</definedName>
    <definedName name="_xlnm.Print_Titles" localSheetId="8">'VRN - Vedlejší rozpočtové..._01'!$123:$123</definedName>
  </definedNames>
  <calcPr/>
</workbook>
</file>

<file path=xl/calcChain.xml><?xml version="1.0" encoding="utf-8"?>
<calcChain xmlns="http://schemas.openxmlformats.org/spreadsheetml/2006/main">
  <c i="9" l="1" r="J39"/>
  <c r="J38"/>
  <c i="1" r="AY104"/>
  <c i="9" r="J37"/>
  <c i="1" r="AX104"/>
  <c i="9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7"/>
  <c r="BH127"/>
  <c r="BG127"/>
  <c r="BF127"/>
  <c r="T127"/>
  <c r="R127"/>
  <c r="P127"/>
  <c r="J120"/>
  <c r="F118"/>
  <c r="E116"/>
  <c r="J93"/>
  <c r="F91"/>
  <c r="E89"/>
  <c r="J26"/>
  <c r="E26"/>
  <c r="J121"/>
  <c r="J25"/>
  <c r="J20"/>
  <c r="E20"/>
  <c r="F121"/>
  <c r="J19"/>
  <c r="J17"/>
  <c r="E17"/>
  <c r="F120"/>
  <c r="J16"/>
  <c r="J14"/>
  <c r="J91"/>
  <c r="E7"/>
  <c r="E85"/>
  <c i="8" r="J39"/>
  <c r="J38"/>
  <c i="1" r="AY103"/>
  <c i="8" r="J37"/>
  <c i="1" r="AX103"/>
  <c i="8"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19"/>
  <c r="E117"/>
  <c r="F91"/>
  <c r="E89"/>
  <c r="J26"/>
  <c r="E26"/>
  <c r="J94"/>
  <c r="J25"/>
  <c r="J23"/>
  <c r="E23"/>
  <c r="J121"/>
  <c r="J22"/>
  <c r="J20"/>
  <c r="E20"/>
  <c r="F122"/>
  <c r="J19"/>
  <c r="J17"/>
  <c r="E17"/>
  <c r="F93"/>
  <c r="J16"/>
  <c r="J14"/>
  <c r="J119"/>
  <c r="E7"/>
  <c r="E113"/>
  <c i="7" r="J39"/>
  <c r="J38"/>
  <c i="1" r="AY102"/>
  <c i="7" r="J37"/>
  <c i="1" r="AX102"/>
  <c i="7" r="BI150"/>
  <c r="BH150"/>
  <c r="BG150"/>
  <c r="BF150"/>
  <c r="T150"/>
  <c r="T149"/>
  <c r="R150"/>
  <c r="R149"/>
  <c r="P150"/>
  <c r="P149"/>
  <c r="BI146"/>
  <c r="BH146"/>
  <c r="BG146"/>
  <c r="BF146"/>
  <c r="T146"/>
  <c r="T145"/>
  <c r="R146"/>
  <c r="R145"/>
  <c r="P146"/>
  <c r="P145"/>
  <c r="BI141"/>
  <c r="BH141"/>
  <c r="BG141"/>
  <c r="BF141"/>
  <c r="T141"/>
  <c r="T140"/>
  <c r="R141"/>
  <c r="R140"/>
  <c r="P141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J121"/>
  <c r="F119"/>
  <c r="E117"/>
  <c r="J93"/>
  <c r="F91"/>
  <c r="E89"/>
  <c r="J26"/>
  <c r="E26"/>
  <c r="J94"/>
  <c r="J25"/>
  <c r="J20"/>
  <c r="E20"/>
  <c r="F122"/>
  <c r="J19"/>
  <c r="J17"/>
  <c r="E17"/>
  <c r="F93"/>
  <c r="J16"/>
  <c r="J14"/>
  <c r="J119"/>
  <c r="E7"/>
  <c r="E113"/>
  <c i="6" r="J39"/>
  <c r="J38"/>
  <c i="1" r="AY101"/>
  <c i="6" r="J37"/>
  <c i="1" r="AX101"/>
  <c i="6" r="BI348"/>
  <c r="BH348"/>
  <c r="BG348"/>
  <c r="BF348"/>
  <c r="T348"/>
  <c r="T347"/>
  <c r="R348"/>
  <c r="R347"/>
  <c r="P348"/>
  <c r="P347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297"/>
  <c r="BH297"/>
  <c r="BG297"/>
  <c r="BF297"/>
  <c r="T297"/>
  <c r="R297"/>
  <c r="P297"/>
  <c r="BI293"/>
  <c r="BH293"/>
  <c r="BG293"/>
  <c r="BF293"/>
  <c r="T293"/>
  <c r="R293"/>
  <c r="P293"/>
  <c r="BI288"/>
  <c r="BH288"/>
  <c r="BG288"/>
  <c r="BF288"/>
  <c r="T288"/>
  <c r="R288"/>
  <c r="P288"/>
  <c r="BI282"/>
  <c r="BH282"/>
  <c r="BG282"/>
  <c r="BF282"/>
  <c r="T282"/>
  <c r="R282"/>
  <c r="P282"/>
  <c r="BI277"/>
  <c r="BH277"/>
  <c r="BG277"/>
  <c r="BF277"/>
  <c r="T277"/>
  <c r="R277"/>
  <c r="P277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3"/>
  <c r="BH133"/>
  <c r="BG133"/>
  <c r="BF133"/>
  <c r="T133"/>
  <c r="R133"/>
  <c r="P133"/>
  <c r="BI130"/>
  <c r="BH130"/>
  <c r="BG130"/>
  <c r="BF130"/>
  <c r="T130"/>
  <c r="R130"/>
  <c r="P130"/>
  <c r="J123"/>
  <c r="F121"/>
  <c r="E119"/>
  <c r="J93"/>
  <c r="F91"/>
  <c r="E89"/>
  <c r="J26"/>
  <c r="E26"/>
  <c r="J124"/>
  <c r="J25"/>
  <c r="J20"/>
  <c r="E20"/>
  <c r="F94"/>
  <c r="J19"/>
  <c r="J17"/>
  <c r="E17"/>
  <c r="F93"/>
  <c r="J16"/>
  <c r="J14"/>
  <c r="J91"/>
  <c r="E7"/>
  <c r="E85"/>
  <c i="5" r="J39"/>
  <c r="J38"/>
  <c i="1" r="AY99"/>
  <c i="5" r="J37"/>
  <c i="1" r="AX99"/>
  <c i="5"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T126"/>
  <c r="R127"/>
  <c r="R126"/>
  <c r="P127"/>
  <c r="P126"/>
  <c r="J120"/>
  <c r="F118"/>
  <c r="E116"/>
  <c r="J93"/>
  <c r="F91"/>
  <c r="E89"/>
  <c r="J26"/>
  <c r="E26"/>
  <c r="J121"/>
  <c r="J25"/>
  <c r="J20"/>
  <c r="E20"/>
  <c r="F121"/>
  <c r="J19"/>
  <c r="J17"/>
  <c r="E17"/>
  <c r="F120"/>
  <c r="J16"/>
  <c r="J14"/>
  <c r="J91"/>
  <c r="E7"/>
  <c r="E112"/>
  <c i="4" r="J39"/>
  <c r="J38"/>
  <c i="1" r="AY98"/>
  <c i="4" r="J37"/>
  <c i="1" r="AX98"/>
  <c i="4"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1"/>
  <c r="F119"/>
  <c r="E117"/>
  <c r="J93"/>
  <c r="F91"/>
  <c r="E89"/>
  <c r="J26"/>
  <c r="E26"/>
  <c r="J122"/>
  <c r="J25"/>
  <c r="J20"/>
  <c r="E20"/>
  <c r="F94"/>
  <c r="J19"/>
  <c r="J17"/>
  <c r="E17"/>
  <c r="F121"/>
  <c r="J16"/>
  <c r="J14"/>
  <c r="J91"/>
  <c r="E7"/>
  <c r="E113"/>
  <c i="3" r="J39"/>
  <c r="J38"/>
  <c i="1" r="AY97"/>
  <c i="3" r="J37"/>
  <c i="1" r="AX97"/>
  <c i="3" r="BI158"/>
  <c r="BH158"/>
  <c r="BG158"/>
  <c r="BF158"/>
  <c r="T158"/>
  <c r="T157"/>
  <c r="R158"/>
  <c r="R157"/>
  <c r="P158"/>
  <c r="P157"/>
  <c r="BI154"/>
  <c r="BH154"/>
  <c r="BG154"/>
  <c r="BF154"/>
  <c r="T154"/>
  <c r="T153"/>
  <c r="R154"/>
  <c r="R153"/>
  <c r="P154"/>
  <c r="P153"/>
  <c r="BI148"/>
  <c r="BH148"/>
  <c r="BG148"/>
  <c r="BF148"/>
  <c r="T148"/>
  <c r="T143"/>
  <c r="R148"/>
  <c r="R143"/>
  <c r="P148"/>
  <c r="P143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28"/>
  <c r="BH128"/>
  <c r="BG128"/>
  <c r="BF128"/>
  <c r="T128"/>
  <c r="R128"/>
  <c r="P128"/>
  <c r="J121"/>
  <c r="F119"/>
  <c r="E117"/>
  <c r="J93"/>
  <c r="F91"/>
  <c r="E89"/>
  <c r="J26"/>
  <c r="E26"/>
  <c r="J122"/>
  <c r="J25"/>
  <c r="J20"/>
  <c r="E20"/>
  <c r="F122"/>
  <c r="J19"/>
  <c r="J17"/>
  <c r="E17"/>
  <c r="F121"/>
  <c r="J16"/>
  <c r="J14"/>
  <c r="J91"/>
  <c r="E7"/>
  <c r="E113"/>
  <c i="2" r="J39"/>
  <c r="J38"/>
  <c i="1" r="AY96"/>
  <c i="2" r="J37"/>
  <c i="1" r="AX96"/>
  <c i="2" r="BI683"/>
  <c r="BH683"/>
  <c r="BG683"/>
  <c r="BF683"/>
  <c r="T683"/>
  <c r="T682"/>
  <c r="R683"/>
  <c r="R682"/>
  <c r="P683"/>
  <c r="P682"/>
  <c r="BI678"/>
  <c r="BH678"/>
  <c r="BG678"/>
  <c r="BF678"/>
  <c r="T678"/>
  <c r="R678"/>
  <c r="P678"/>
  <c r="BI675"/>
  <c r="BH675"/>
  <c r="BG675"/>
  <c r="BF675"/>
  <c r="T675"/>
  <c r="R675"/>
  <c r="P675"/>
  <c r="BI672"/>
  <c r="BH672"/>
  <c r="BG672"/>
  <c r="BF672"/>
  <c r="T672"/>
  <c r="R672"/>
  <c r="P672"/>
  <c r="BI665"/>
  <c r="BH665"/>
  <c r="BG665"/>
  <c r="BF665"/>
  <c r="T665"/>
  <c r="T664"/>
  <c r="R665"/>
  <c r="R664"/>
  <c r="P665"/>
  <c r="P664"/>
  <c r="BI662"/>
  <c r="BH662"/>
  <c r="BG662"/>
  <c r="BF662"/>
  <c r="T662"/>
  <c r="R662"/>
  <c r="P662"/>
  <c r="BI659"/>
  <c r="BH659"/>
  <c r="BG659"/>
  <c r="BF659"/>
  <c r="T659"/>
  <c r="R659"/>
  <c r="P659"/>
  <c r="BI653"/>
  <c r="BH653"/>
  <c r="BG653"/>
  <c r="BF653"/>
  <c r="T653"/>
  <c r="R653"/>
  <c r="P653"/>
  <c r="BI649"/>
  <c r="BH649"/>
  <c r="BG649"/>
  <c r="BF649"/>
  <c r="T649"/>
  <c r="R649"/>
  <c r="P649"/>
  <c r="BI645"/>
  <c r="BH645"/>
  <c r="BG645"/>
  <c r="BF645"/>
  <c r="T645"/>
  <c r="R645"/>
  <c r="P645"/>
  <c r="BI642"/>
  <c r="BH642"/>
  <c r="BG642"/>
  <c r="BF642"/>
  <c r="T642"/>
  <c r="R642"/>
  <c r="P642"/>
  <c r="BI638"/>
  <c r="BH638"/>
  <c r="BG638"/>
  <c r="BF638"/>
  <c r="T638"/>
  <c r="R638"/>
  <c r="P638"/>
  <c r="BI634"/>
  <c r="BH634"/>
  <c r="BG634"/>
  <c r="BF634"/>
  <c r="T634"/>
  <c r="T633"/>
  <c r="R634"/>
  <c r="R633"/>
  <c r="P634"/>
  <c r="P633"/>
  <c r="BI629"/>
  <c r="BH629"/>
  <c r="BG629"/>
  <c r="BF629"/>
  <c r="T629"/>
  <c r="R629"/>
  <c r="P629"/>
  <c r="BI624"/>
  <c r="BH624"/>
  <c r="BG624"/>
  <c r="BF624"/>
  <c r="T624"/>
  <c r="R624"/>
  <c r="P624"/>
  <c r="BI621"/>
  <c r="BH621"/>
  <c r="BG621"/>
  <c r="BF621"/>
  <c r="T621"/>
  <c r="R621"/>
  <c r="P621"/>
  <c r="BI618"/>
  <c r="BH618"/>
  <c r="BG618"/>
  <c r="BF618"/>
  <c r="T618"/>
  <c r="R618"/>
  <c r="P618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2"/>
  <c r="BH602"/>
  <c r="BG602"/>
  <c r="BF602"/>
  <c r="T602"/>
  <c r="R602"/>
  <c r="P602"/>
  <c r="BI597"/>
  <c r="BH597"/>
  <c r="BG597"/>
  <c r="BF597"/>
  <c r="T597"/>
  <c r="R597"/>
  <c r="P597"/>
  <c r="BI590"/>
  <c r="BH590"/>
  <c r="BG590"/>
  <c r="BF590"/>
  <c r="T590"/>
  <c r="R590"/>
  <c r="P590"/>
  <c r="BI584"/>
  <c r="BH584"/>
  <c r="BG584"/>
  <c r="BF584"/>
  <c r="T584"/>
  <c r="R584"/>
  <c r="P584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1"/>
  <c r="BH561"/>
  <c r="BG561"/>
  <c r="BF561"/>
  <c r="T561"/>
  <c r="R561"/>
  <c r="P561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1"/>
  <c r="BH541"/>
  <c r="BG541"/>
  <c r="BF541"/>
  <c r="T541"/>
  <c r="R541"/>
  <c r="P541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499"/>
  <c r="BH499"/>
  <c r="BG499"/>
  <c r="BF499"/>
  <c r="T499"/>
  <c r="R499"/>
  <c r="P499"/>
  <c r="BI492"/>
  <c r="BH492"/>
  <c r="BG492"/>
  <c r="BF492"/>
  <c r="T492"/>
  <c r="R492"/>
  <c r="P492"/>
  <c r="BI489"/>
  <c r="BH489"/>
  <c r="BG489"/>
  <c r="BF489"/>
  <c r="T489"/>
  <c r="R489"/>
  <c r="P489"/>
  <c r="BI485"/>
  <c r="BH485"/>
  <c r="BG485"/>
  <c r="BF485"/>
  <c r="T485"/>
  <c r="R485"/>
  <c r="P485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71"/>
  <c r="BH471"/>
  <c r="BG471"/>
  <c r="BF471"/>
  <c r="T471"/>
  <c r="R471"/>
  <c r="P471"/>
  <c r="BI467"/>
  <c r="BH467"/>
  <c r="BG467"/>
  <c r="BF467"/>
  <c r="T467"/>
  <c r="R467"/>
  <c r="P467"/>
  <c r="BI461"/>
  <c r="BH461"/>
  <c r="BG461"/>
  <c r="BF461"/>
  <c r="T461"/>
  <c r="R461"/>
  <c r="P461"/>
  <c r="BI457"/>
  <c r="BH457"/>
  <c r="BG457"/>
  <c r="BF457"/>
  <c r="T457"/>
  <c r="R457"/>
  <c r="P457"/>
  <c r="BI452"/>
  <c r="BH452"/>
  <c r="BG452"/>
  <c r="BF452"/>
  <c r="T452"/>
  <c r="R452"/>
  <c r="P452"/>
  <c r="BI447"/>
  <c r="BH447"/>
  <c r="BG447"/>
  <c r="BF447"/>
  <c r="T447"/>
  <c r="R447"/>
  <c r="P447"/>
  <c r="BI440"/>
  <c r="BH440"/>
  <c r="BG440"/>
  <c r="BF440"/>
  <c r="T440"/>
  <c r="R440"/>
  <c r="P440"/>
  <c r="BI437"/>
  <c r="BH437"/>
  <c r="BG437"/>
  <c r="BF437"/>
  <c r="T437"/>
  <c r="R437"/>
  <c r="P437"/>
  <c r="BI432"/>
  <c r="BH432"/>
  <c r="BG432"/>
  <c r="BF432"/>
  <c r="T432"/>
  <c r="R432"/>
  <c r="P432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3"/>
  <c r="BH393"/>
  <c r="BG393"/>
  <c r="BF393"/>
  <c r="T393"/>
  <c r="R393"/>
  <c r="P393"/>
  <c r="BI386"/>
  <c r="BH386"/>
  <c r="BG386"/>
  <c r="BF386"/>
  <c r="T386"/>
  <c r="R386"/>
  <c r="P386"/>
  <c r="BI382"/>
  <c r="BH382"/>
  <c r="BG382"/>
  <c r="BF382"/>
  <c r="T382"/>
  <c r="T381"/>
  <c r="R382"/>
  <c r="R381"/>
  <c r="P382"/>
  <c r="P381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2"/>
  <c r="BH332"/>
  <c r="BG332"/>
  <c r="BF332"/>
  <c r="T332"/>
  <c r="R332"/>
  <c r="P332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08"/>
  <c r="BH308"/>
  <c r="BG308"/>
  <c r="BF308"/>
  <c r="T308"/>
  <c r="R308"/>
  <c r="P308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29"/>
  <c r="BH229"/>
  <c r="BG229"/>
  <c r="BF229"/>
  <c r="T229"/>
  <c r="R229"/>
  <c r="P229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J133"/>
  <c r="F131"/>
  <c r="E129"/>
  <c r="J93"/>
  <c r="F91"/>
  <c r="E89"/>
  <c r="J26"/>
  <c r="E26"/>
  <c r="J94"/>
  <c r="J25"/>
  <c r="J20"/>
  <c r="E20"/>
  <c r="F134"/>
  <c r="J19"/>
  <c r="J17"/>
  <c r="E17"/>
  <c r="F93"/>
  <c r="J16"/>
  <c r="J14"/>
  <c r="J131"/>
  <c r="E7"/>
  <c r="E85"/>
  <c i="1" r="L90"/>
  <c r="AM90"/>
  <c r="AM89"/>
  <c r="L89"/>
  <c r="AM87"/>
  <c r="L87"/>
  <c r="L85"/>
  <c r="L84"/>
  <c i="2" r="J678"/>
  <c r="J634"/>
  <c r="BK614"/>
  <c r="J572"/>
  <c r="BK554"/>
  <c r="BK485"/>
  <c r="J461"/>
  <c r="J416"/>
  <c r="J399"/>
  <c r="BK347"/>
  <c r="BK294"/>
  <c r="BK239"/>
  <c r="BK219"/>
  <c r="J171"/>
  <c r="BK659"/>
  <c r="BK645"/>
  <c r="BK608"/>
  <c r="J551"/>
  <c r="J524"/>
  <c r="BK478"/>
  <c r="J440"/>
  <c r="J427"/>
  <c r="J343"/>
  <c r="J308"/>
  <c r="J294"/>
  <c r="BK266"/>
  <c r="J243"/>
  <c r="J152"/>
  <c r="BK672"/>
  <c r="BK629"/>
  <c r="J614"/>
  <c r="J584"/>
  <c r="J548"/>
  <c r="J534"/>
  <c r="J510"/>
  <c r="BK447"/>
  <c r="BK411"/>
  <c r="J393"/>
  <c r="J360"/>
  <c r="J317"/>
  <c r="BK276"/>
  <c r="J256"/>
  <c r="BK229"/>
  <c r="J207"/>
  <c r="J175"/>
  <c r="BK152"/>
  <c r="J665"/>
  <c r="J645"/>
  <c r="J624"/>
  <c r="BK561"/>
  <c r="BK504"/>
  <c r="J482"/>
  <c r="BK457"/>
  <c r="BK399"/>
  <c r="J373"/>
  <c r="J332"/>
  <c r="J301"/>
  <c r="BK248"/>
  <c r="J203"/>
  <c r="J183"/>
  <c r="J149"/>
  <c i="3" r="J144"/>
  <c r="BK144"/>
  <c r="BK135"/>
  <c r="J135"/>
  <c i="4" r="BK233"/>
  <c r="BK211"/>
  <c r="J198"/>
  <c r="J190"/>
  <c r="BK182"/>
  <c r="BK165"/>
  <c r="BK150"/>
  <c r="BK134"/>
  <c r="BK237"/>
  <c r="J215"/>
  <c r="BK192"/>
  <c r="J180"/>
  <c r="BK168"/>
  <c r="J156"/>
  <c r="J130"/>
  <c r="J235"/>
  <c r="J219"/>
  <c r="BK198"/>
  <c r="J176"/>
  <c r="J154"/>
  <c r="J146"/>
  <c r="J128"/>
  <c r="J221"/>
  <c r="J211"/>
  <c r="BK200"/>
  <c r="J163"/>
  <c r="BK154"/>
  <c r="J134"/>
  <c i="5" r="BK139"/>
  <c r="J135"/>
  <c r="BK135"/>
  <c i="6" r="BK336"/>
  <c r="BK313"/>
  <c r="BK271"/>
  <c r="BK212"/>
  <c r="BK190"/>
  <c r="J160"/>
  <c r="J313"/>
  <c r="BK288"/>
  <c r="J256"/>
  <c r="BK244"/>
  <c r="J206"/>
  <c r="J175"/>
  <c r="J145"/>
  <c r="BK332"/>
  <c r="J310"/>
  <c r="BK259"/>
  <c r="J227"/>
  <c r="J212"/>
  <c r="J190"/>
  <c r="J163"/>
  <c r="J133"/>
  <c r="BK344"/>
  <c r="BK321"/>
  <c r="J288"/>
  <c r="BK253"/>
  <c r="J232"/>
  <c r="BK193"/>
  <c r="BK157"/>
  <c r="BK133"/>
  <c i="7" r="BK128"/>
  <c r="BK146"/>
  <c r="J150"/>
  <c i="8" r="BK216"/>
  <c r="BK201"/>
  <c r="J175"/>
  <c r="BK148"/>
  <c r="J135"/>
  <c r="J219"/>
  <c r="BK198"/>
  <c r="J183"/>
  <c r="BK165"/>
  <c r="J148"/>
  <c r="BK131"/>
  <c r="BK171"/>
  <c r="J167"/>
  <c r="J161"/>
  <c r="J154"/>
  <c r="J150"/>
  <c r="J141"/>
  <c r="J133"/>
  <c r="BK129"/>
  <c r="BK210"/>
  <c r="BK204"/>
  <c r="BK192"/>
  <c r="BK183"/>
  <c r="J177"/>
  <c r="J171"/>
  <c r="BK158"/>
  <c r="BK154"/>
  <c r="J143"/>
  <c r="J127"/>
  <c i="9" r="BK141"/>
  <c r="J141"/>
  <c r="J137"/>
  <c r="J132"/>
  <c r="J127"/>
  <c r="BK139"/>
  <c r="J135"/>
  <c r="BK127"/>
  <c i="2" r="BK678"/>
  <c r="BK665"/>
  <c r="BK618"/>
  <c r="J578"/>
  <c r="J557"/>
  <c r="BK507"/>
  <c r="BK482"/>
  <c r="J457"/>
  <c r="BK424"/>
  <c r="J368"/>
  <c r="BK339"/>
  <c r="BK283"/>
  <c r="BK269"/>
  <c r="BK211"/>
  <c r="BK175"/>
  <c i="1" r="AS100"/>
  <c i="2" r="BK578"/>
  <c r="BK534"/>
  <c r="J518"/>
  <c r="J489"/>
  <c r="J471"/>
  <c r="J432"/>
  <c r="BK393"/>
  <c r="J339"/>
  <c r="BK301"/>
  <c r="J269"/>
  <c r="J248"/>
  <c r="BK179"/>
  <c r="J143"/>
  <c r="BK634"/>
  <c r="J618"/>
  <c r="J590"/>
  <c r="BK551"/>
  <c r="BK515"/>
  <c r="J452"/>
  <c r="BK416"/>
  <c r="J402"/>
  <c r="BK377"/>
  <c r="BK352"/>
  <c r="BK286"/>
  <c r="BK262"/>
  <c r="J252"/>
  <c r="BK235"/>
  <c r="BK215"/>
  <c r="BK191"/>
  <c r="BK166"/>
  <c r="BK683"/>
  <c r="BK653"/>
  <c r="BK638"/>
  <c r="BK597"/>
  <c r="BK524"/>
  <c r="BK489"/>
  <c r="BK467"/>
  <c r="J411"/>
  <c r="BK382"/>
  <c r="J356"/>
  <c r="J312"/>
  <c r="J290"/>
  <c r="J262"/>
  <c r="BK207"/>
  <c r="J191"/>
  <c r="J166"/>
  <c i="3" r="BK139"/>
  <c r="J139"/>
  <c r="BK154"/>
  <c r="BK148"/>
  <c i="4" r="BK235"/>
  <c r="J217"/>
  <c r="BK207"/>
  <c r="BK196"/>
  <c r="J188"/>
  <c r="J172"/>
  <c r="J148"/>
  <c r="BK136"/>
  <c r="BK243"/>
  <c r="J231"/>
  <c r="J200"/>
  <c r="J182"/>
  <c r="J170"/>
  <c r="J158"/>
  <c r="J136"/>
  <c r="J241"/>
  <c r="BK223"/>
  <c r="J196"/>
  <c r="BK172"/>
  <c r="BK152"/>
  <c r="BK140"/>
  <c r="J223"/>
  <c r="BK217"/>
  <c r="J202"/>
  <c r="BK184"/>
  <c r="J152"/>
  <c r="J140"/>
  <c i="5" r="J141"/>
  <c r="BK130"/>
  <c r="J127"/>
  <c i="6" r="J329"/>
  <c r="J303"/>
  <c r="J277"/>
  <c r="BK265"/>
  <c r="J193"/>
  <c r="J166"/>
  <c r="BK317"/>
  <c r="J282"/>
  <c r="J253"/>
  <c r="J216"/>
  <c r="BK184"/>
  <c r="BK153"/>
  <c r="J340"/>
  <c r="J317"/>
  <c r="J265"/>
  <c r="J236"/>
  <c r="BK219"/>
  <c r="J197"/>
  <c r="J178"/>
  <c r="J157"/>
  <c r="J348"/>
  <c r="J336"/>
  <c r="BK297"/>
  <c r="J268"/>
  <c r="J244"/>
  <c r="J219"/>
  <c r="BK197"/>
  <c r="BK160"/>
  <c r="BK145"/>
  <c i="7" r="J146"/>
  <c r="J132"/>
  <c r="J128"/>
  <c i="8" r="BK213"/>
  <c r="J198"/>
  <c r="J163"/>
  <c r="BK143"/>
  <c r="J129"/>
  <c r="J207"/>
  <c r="J189"/>
  <c r="J169"/>
  <c r="BK161"/>
  <c r="J222"/>
  <c r="BK173"/>
  <c r="BK169"/>
  <c r="J165"/>
  <c r="J156"/>
  <c r="J152"/>
  <c r="J145"/>
  <c r="J137"/>
  <c r="J131"/>
  <c r="J213"/>
  <c r="BK207"/>
  <c r="J201"/>
  <c r="J186"/>
  <c r="J179"/>
  <c r="J173"/>
  <c r="BK167"/>
  <c r="BK156"/>
  <c r="BK145"/>
  <c r="BK139"/>
  <c i="9" r="BK137"/>
  <c r="J139"/>
  <c r="BK135"/>
  <c r="BK129"/>
  <c i="2" r="BK675"/>
  <c r="J675"/>
  <c r="J629"/>
  <c r="BK602"/>
  <c r="BK575"/>
  <c r="BK510"/>
  <c r="BK492"/>
  <c r="J467"/>
  <c r="J437"/>
  <c r="J408"/>
  <c r="BK364"/>
  <c r="BK332"/>
  <c r="J321"/>
  <c r="J276"/>
  <c r="J215"/>
  <c r="BK195"/>
  <c r="BK146"/>
  <c r="J653"/>
  <c r="J642"/>
  <c r="J597"/>
  <c r="BK572"/>
  <c r="J541"/>
  <c r="BK521"/>
  <c r="BK499"/>
  <c r="BK437"/>
  <c r="J424"/>
  <c r="J364"/>
  <c r="BK312"/>
  <c r="BK297"/>
  <c r="BK256"/>
  <c r="J229"/>
  <c r="BK149"/>
  <c r="J659"/>
  <c r="BK624"/>
  <c r="J611"/>
  <c r="J575"/>
  <c r="BK541"/>
  <c r="BK531"/>
  <c r="J507"/>
  <c r="BK427"/>
  <c r="BK405"/>
  <c r="J382"/>
  <c r="BK356"/>
  <c r="BK321"/>
  <c r="J283"/>
  <c r="J266"/>
  <c r="BK243"/>
  <c r="J223"/>
  <c r="J199"/>
  <c r="BK183"/>
  <c r="BK155"/>
  <c r="J140"/>
  <c r="J662"/>
  <c r="BK611"/>
  <c r="BK557"/>
  <c r="J515"/>
  <c r="J485"/>
  <c r="BK461"/>
  <c r="BK402"/>
  <c r="J377"/>
  <c r="J352"/>
  <c r="BK308"/>
  <c r="J286"/>
  <c r="J259"/>
  <c r="J195"/>
  <c r="J179"/>
  <c i="1" r="AS95"/>
  <c i="3" r="BK158"/>
  <c i="4" r="J239"/>
  <c r="J225"/>
  <c r="J213"/>
  <c r="BK202"/>
  <c r="J192"/>
  <c r="J178"/>
  <c r="J161"/>
  <c r="BK146"/>
  <c r="J142"/>
  <c r="BK241"/>
  <c r="J233"/>
  <c r="BK221"/>
  <c r="BK190"/>
  <c r="BK176"/>
  <c r="J165"/>
  <c r="J132"/>
  <c r="J237"/>
  <c r="BK225"/>
  <c r="BK204"/>
  <c r="BK180"/>
  <c r="BK156"/>
  <c r="BK148"/>
  <c r="BK227"/>
  <c r="J209"/>
  <c r="J194"/>
  <c r="BK178"/>
  <c r="J144"/>
  <c r="J138"/>
  <c i="5" r="J132"/>
  <c r="J139"/>
  <c r="BK141"/>
  <c i="6" r="J344"/>
  <c r="J324"/>
  <c r="BK293"/>
  <c r="BK268"/>
  <c r="BK206"/>
  <c r="BK178"/>
  <c r="BK140"/>
  <c r="BK303"/>
  <c r="J271"/>
  <c r="J248"/>
  <c r="BK209"/>
  <c r="BK181"/>
  <c r="BK163"/>
  <c r="J130"/>
  <c r="J321"/>
  <c r="J297"/>
  <c r="BK232"/>
  <c r="BK216"/>
  <c r="BK200"/>
  <c r="J184"/>
  <c r="BK166"/>
  <c r="BK130"/>
  <c r="BK340"/>
  <c r="BK310"/>
  <c r="BK277"/>
  <c r="BK256"/>
  <c r="BK236"/>
  <c r="BK203"/>
  <c r="J187"/>
  <c r="J153"/>
  <c i="7" r="BK150"/>
  <c r="BK136"/>
  <c r="J136"/>
  <c i="8" r="BK222"/>
  <c r="BK186"/>
  <c r="BK150"/>
  <c r="BK137"/>
  <c r="BK127"/>
  <c r="J210"/>
  <c r="J192"/>
  <c r="BK177"/>
  <c r="BK152"/>
  <c r="BK135"/>
  <c r="BK189"/>
  <c i="9" r="BK132"/>
  <c i="2" r="J683"/>
  <c r="BK621"/>
  <c r="BK584"/>
  <c r="J561"/>
  <c r="BK537"/>
  <c r="J499"/>
  <c r="BK471"/>
  <c r="BK452"/>
  <c r="BK421"/>
  <c r="J405"/>
  <c r="BK343"/>
  <c r="BK325"/>
  <c r="BK279"/>
  <c r="BK223"/>
  <c r="BK199"/>
  <c r="J155"/>
  <c r="J672"/>
  <c r="J649"/>
  <c r="J638"/>
  <c r="BK590"/>
  <c r="BK548"/>
  <c r="J531"/>
  <c r="J504"/>
  <c r="J474"/>
  <c r="J447"/>
  <c r="J421"/>
  <c r="BK360"/>
  <c r="J325"/>
  <c r="BK273"/>
  <c r="BK252"/>
  <c r="J211"/>
  <c r="J146"/>
  <c r="BK649"/>
  <c r="J621"/>
  <c r="J602"/>
  <c r="J554"/>
  <c r="J537"/>
  <c r="BK518"/>
  <c r="BK474"/>
  <c r="BK440"/>
  <c r="BK408"/>
  <c r="J386"/>
  <c r="BK373"/>
  <c r="J347"/>
  <c r="BK290"/>
  <c r="J279"/>
  <c r="BK259"/>
  <c r="J239"/>
  <c r="J219"/>
  <c r="BK203"/>
  <c r="J187"/>
  <c r="BK171"/>
  <c r="BK143"/>
  <c r="BK662"/>
  <c r="BK642"/>
  <c r="J608"/>
  <c r="J521"/>
  <c r="J492"/>
  <c r="J478"/>
  <c r="BK432"/>
  <c r="BK386"/>
  <c r="BK368"/>
  <c r="BK317"/>
  <c r="J297"/>
  <c r="J273"/>
  <c r="J235"/>
  <c r="BK187"/>
  <c r="BK140"/>
  <c i="3" r="J148"/>
  <c r="BK128"/>
  <c r="J158"/>
  <c r="J154"/>
  <c r="J128"/>
  <c i="4" r="BK231"/>
  <c r="BK215"/>
  <c r="J204"/>
  <c r="BK194"/>
  <c r="J184"/>
  <c r="BK170"/>
  <c r="BK158"/>
  <c r="BK144"/>
  <c r="BK132"/>
  <c r="BK239"/>
  <c r="J227"/>
  <c r="BK209"/>
  <c r="J186"/>
  <c r="J174"/>
  <c r="BK163"/>
  <c r="BK138"/>
  <c r="J243"/>
  <c r="BK229"/>
  <c r="BK213"/>
  <c r="BK186"/>
  <c r="J168"/>
  <c r="J150"/>
  <c r="BK130"/>
  <c r="J229"/>
  <c r="BK219"/>
  <c r="J207"/>
  <c r="BK188"/>
  <c r="BK174"/>
  <c r="BK161"/>
  <c r="BK142"/>
  <c r="BK128"/>
  <c i="5" r="BK127"/>
  <c r="BK132"/>
  <c r="J130"/>
  <c i="6" r="J332"/>
  <c r="BK306"/>
  <c r="BK282"/>
  <c r="BK227"/>
  <c r="J172"/>
  <c r="J240"/>
  <c r="J203"/>
  <c r="BK172"/>
  <c r="J149"/>
  <c r="BK324"/>
  <c r="J306"/>
  <c r="BK240"/>
  <c r="BK223"/>
  <c r="J209"/>
  <c r="BK187"/>
  <c r="BK175"/>
  <c r="J140"/>
  <c r="BK348"/>
  <c r="BK329"/>
  <c r="J293"/>
  <c r="J259"/>
  <c r="BK248"/>
  <c r="J223"/>
  <c r="J200"/>
  <c r="J181"/>
  <c r="BK149"/>
  <c i="7" r="BK141"/>
  <c r="J141"/>
  <c r="BK132"/>
  <c i="8" r="J204"/>
  <c r="J195"/>
  <c r="J158"/>
  <c r="BK141"/>
  <c r="BK133"/>
  <c r="J216"/>
  <c r="BK195"/>
  <c r="BK179"/>
  <c r="BK163"/>
  <c r="J139"/>
  <c r="BK219"/>
  <c r="BK175"/>
  <c i="9" r="J129"/>
  <c i="2" l="1" r="P139"/>
  <c r="P255"/>
  <c r="R282"/>
  <c r="P289"/>
  <c r="R300"/>
  <c r="P514"/>
  <c r="P385"/>
  <c r="T583"/>
  <c r="BK637"/>
  <c r="J637"/>
  <c r="J111"/>
  <c r="R671"/>
  <c r="R670"/>
  <c i="3" r="P127"/>
  <c r="P126"/>
  <c r="P125"/>
  <c i="1" r="AU97"/>
  <c i="4" r="R127"/>
  <c r="T160"/>
  <c r="R167"/>
  <c r="BK206"/>
  <c r="J206"/>
  <c r="J103"/>
  <c i="5" r="T129"/>
  <c r="T125"/>
  <c r="T124"/>
  <c r="P138"/>
  <c i="6" r="T129"/>
  <c r="T226"/>
  <c r="BK320"/>
  <c r="J320"/>
  <c r="J103"/>
  <c r="R328"/>
  <c i="7" r="T127"/>
  <c r="T126"/>
  <c r="T125"/>
  <c i="8" r="T126"/>
  <c r="R147"/>
  <c r="BK160"/>
  <c r="J160"/>
  <c r="J101"/>
  <c r="BK182"/>
  <c r="J182"/>
  <c r="J103"/>
  <c i="9" r="BK126"/>
  <c r="J126"/>
  <c r="J100"/>
  <c r="R126"/>
  <c r="R125"/>
  <c i="2" r="BK139"/>
  <c r="J139"/>
  <c r="J100"/>
  <c r="BK255"/>
  <c r="J255"/>
  <c r="J101"/>
  <c r="BK282"/>
  <c r="J282"/>
  <c r="J102"/>
  <c r="BK289"/>
  <c r="J289"/>
  <c r="J103"/>
  <c r="BK300"/>
  <c r="J300"/>
  <c r="J104"/>
  <c r="R514"/>
  <c r="R385"/>
  <c r="R583"/>
  <c r="T637"/>
  <c r="T636"/>
  <c r="P671"/>
  <c r="P670"/>
  <c i="3" r="R127"/>
  <c r="R126"/>
  <c r="R125"/>
  <c i="4" r="BK127"/>
  <c r="BK160"/>
  <c r="J160"/>
  <c r="J101"/>
  <c r="T167"/>
  <c r="P206"/>
  <c i="5" r="R129"/>
  <c r="R125"/>
  <c r="R124"/>
  <c r="T138"/>
  <c i="6" r="P129"/>
  <c r="BK226"/>
  <c r="J226"/>
  <c r="J101"/>
  <c r="P320"/>
  <c r="P252"/>
  <c r="BK328"/>
  <c r="J328"/>
  <c r="J104"/>
  <c i="7" r="BK127"/>
  <c r="J127"/>
  <c r="J100"/>
  <c i="8" r="P126"/>
  <c r="P147"/>
  <c r="T160"/>
  <c r="P182"/>
  <c r="P181"/>
  <c i="9" r="P134"/>
  <c i="2" r="T139"/>
  <c r="R255"/>
  <c r="P282"/>
  <c r="R289"/>
  <c r="T300"/>
  <c r="T514"/>
  <c r="T385"/>
  <c r="BK583"/>
  <c r="J583"/>
  <c r="J108"/>
  <c r="R637"/>
  <c r="R636"/>
  <c r="BK671"/>
  <c r="J671"/>
  <c r="J114"/>
  <c i="3" r="T127"/>
  <c r="T126"/>
  <c r="T125"/>
  <c i="4" r="T127"/>
  <c r="R160"/>
  <c r="BK167"/>
  <c r="J167"/>
  <c r="J102"/>
  <c r="R206"/>
  <c i="5" r="BK129"/>
  <c r="J129"/>
  <c r="J101"/>
  <c r="R138"/>
  <c i="6" r="BK129"/>
  <c r="J129"/>
  <c r="J100"/>
  <c r="R226"/>
  <c r="R320"/>
  <c r="R252"/>
  <c r="P328"/>
  <c i="7" r="P127"/>
  <c r="P126"/>
  <c r="P125"/>
  <c i="1" r="AU102"/>
  <c i="8" r="R126"/>
  <c r="BK147"/>
  <c r="J147"/>
  <c r="J100"/>
  <c r="P160"/>
  <c r="T182"/>
  <c r="T181"/>
  <c i="9" r="T126"/>
  <c r="T125"/>
  <c r="T124"/>
  <c r="T134"/>
  <c i="2" r="R139"/>
  <c r="T255"/>
  <c r="T282"/>
  <c r="T289"/>
  <c r="P300"/>
  <c r="BK514"/>
  <c r="J514"/>
  <c r="J107"/>
  <c r="P583"/>
  <c r="P637"/>
  <c r="P636"/>
  <c r="T671"/>
  <c r="T670"/>
  <c i="3" r="BK127"/>
  <c r="J127"/>
  <c r="J100"/>
  <c i="4" r="P127"/>
  <c r="P160"/>
  <c r="P167"/>
  <c r="T206"/>
  <c i="5" r="P129"/>
  <c r="P125"/>
  <c r="P124"/>
  <c i="1" r="AU99"/>
  <c i="5" r="BK138"/>
  <c r="J138"/>
  <c r="J102"/>
  <c i="6" r="R129"/>
  <c r="P226"/>
  <c r="T320"/>
  <c r="T252"/>
  <c r="T328"/>
  <c i="7" r="R127"/>
  <c r="R126"/>
  <c r="R125"/>
  <c i="8" r="BK126"/>
  <c r="T147"/>
  <c r="R160"/>
  <c r="R182"/>
  <c r="R181"/>
  <c i="9" r="P126"/>
  <c r="P125"/>
  <c r="P124"/>
  <c i="1" r="AU104"/>
  <c i="9" r="BK134"/>
  <c r="J134"/>
  <c r="J102"/>
  <c r="R134"/>
  <c i="2" r="BK381"/>
  <c r="J381"/>
  <c r="J105"/>
  <c r="BK385"/>
  <c r="J385"/>
  <c r="J106"/>
  <c i="7" r="BK145"/>
  <c r="J145"/>
  <c r="J102"/>
  <c i="3" r="BK153"/>
  <c r="J153"/>
  <c r="J102"/>
  <c i="6" r="BK347"/>
  <c r="J347"/>
  <c r="J105"/>
  <c i="7" r="BK140"/>
  <c r="J140"/>
  <c r="J101"/>
  <c i="9" r="BK131"/>
  <c r="J131"/>
  <c r="J101"/>
  <c i="5" r="BK126"/>
  <c r="J126"/>
  <c r="J100"/>
  <c i="7" r="BK149"/>
  <c r="J149"/>
  <c r="J103"/>
  <c i="2" r="BK633"/>
  <c r="J633"/>
  <c r="J109"/>
  <c r="BK664"/>
  <c r="J664"/>
  <c r="J112"/>
  <c r="BK682"/>
  <c r="J682"/>
  <c r="J115"/>
  <c i="3" r="BK143"/>
  <c r="J143"/>
  <c r="J101"/>
  <c r="BK157"/>
  <c r="J157"/>
  <c r="J103"/>
  <c i="6" r="BK252"/>
  <c r="J252"/>
  <c r="J102"/>
  <c i="9" r="F93"/>
  <c r="J118"/>
  <c r="BE129"/>
  <c r="BE137"/>
  <c i="8" r="J126"/>
  <c r="J99"/>
  <c i="9" r="E112"/>
  <c r="BE139"/>
  <c r="F94"/>
  <c r="J94"/>
  <c r="BE127"/>
  <c r="BE132"/>
  <c r="BE135"/>
  <c r="BE141"/>
  <c i="8" r="J93"/>
  <c r="BE127"/>
  <c r="BE129"/>
  <c r="BE131"/>
  <c r="BE135"/>
  <c r="BE141"/>
  <c r="BE152"/>
  <c r="BE161"/>
  <c r="BE163"/>
  <c r="BE173"/>
  <c r="BE186"/>
  <c r="BE213"/>
  <c r="BE216"/>
  <c r="F94"/>
  <c r="F121"/>
  <c r="J122"/>
  <c r="BE133"/>
  <c r="BE137"/>
  <c r="BE150"/>
  <c r="BE177"/>
  <c r="BE183"/>
  <c r="BE192"/>
  <c r="BE195"/>
  <c r="BE198"/>
  <c r="BE204"/>
  <c r="BE219"/>
  <c r="BE222"/>
  <c r="E85"/>
  <c r="J91"/>
  <c r="BE139"/>
  <c r="BE143"/>
  <c r="BE145"/>
  <c r="BE148"/>
  <c r="BE154"/>
  <c r="BE167"/>
  <c r="BE171"/>
  <c r="BE175"/>
  <c r="BE201"/>
  <c r="BE156"/>
  <c r="BE158"/>
  <c r="BE165"/>
  <c r="BE169"/>
  <c r="BE179"/>
  <c r="BE189"/>
  <c r="BE207"/>
  <c r="BE210"/>
  <c i="6" r="BK128"/>
  <c r="J128"/>
  <c r="J99"/>
  <c i="7" r="J91"/>
  <c r="F121"/>
  <c r="J122"/>
  <c r="E85"/>
  <c r="F94"/>
  <c r="BE128"/>
  <c r="BE150"/>
  <c r="BE146"/>
  <c r="BE132"/>
  <c r="BE136"/>
  <c r="BE141"/>
  <c i="6" r="J94"/>
  <c r="F123"/>
  <c r="BE163"/>
  <c r="BE172"/>
  <c r="BE175"/>
  <c r="BE187"/>
  <c r="BE206"/>
  <c r="BE209"/>
  <c r="BE259"/>
  <c r="BE271"/>
  <c r="BE303"/>
  <c r="BE313"/>
  <c r="BE324"/>
  <c r="BE348"/>
  <c r="J121"/>
  <c r="F124"/>
  <c r="BE140"/>
  <c r="BE145"/>
  <c r="BE149"/>
  <c r="BE178"/>
  <c r="BE190"/>
  <c r="BE203"/>
  <c r="BE244"/>
  <c r="BE248"/>
  <c r="BE268"/>
  <c r="BE277"/>
  <c r="BE282"/>
  <c r="BE288"/>
  <c r="E115"/>
  <c r="BE133"/>
  <c r="BE197"/>
  <c r="BE212"/>
  <c r="BE219"/>
  <c r="BE223"/>
  <c r="BE227"/>
  <c r="BE256"/>
  <c r="BE265"/>
  <c r="BE293"/>
  <c r="BE306"/>
  <c r="BE310"/>
  <c r="BE321"/>
  <c r="BE329"/>
  <c r="BE332"/>
  <c r="BE336"/>
  <c r="BE340"/>
  <c r="BE344"/>
  <c r="BE130"/>
  <c r="BE153"/>
  <c r="BE157"/>
  <c r="BE160"/>
  <c r="BE166"/>
  <c r="BE181"/>
  <c r="BE184"/>
  <c r="BE193"/>
  <c r="BE200"/>
  <c r="BE216"/>
  <c r="BE232"/>
  <c r="BE236"/>
  <c r="BE240"/>
  <c r="BE253"/>
  <c r="BE297"/>
  <c r="BE317"/>
  <c i="4" r="J127"/>
  <c r="J100"/>
  <c i="5" r="E85"/>
  <c r="F93"/>
  <c r="J118"/>
  <c r="BE141"/>
  <c r="F94"/>
  <c r="J94"/>
  <c r="BE127"/>
  <c r="BE135"/>
  <c r="BE139"/>
  <c r="BE130"/>
  <c r="BE132"/>
  <c i="4" r="J119"/>
  <c r="F122"/>
  <c r="BE130"/>
  <c r="BE136"/>
  <c r="BE138"/>
  <c r="BE144"/>
  <c r="BE156"/>
  <c r="BE165"/>
  <c r="BE168"/>
  <c r="BE170"/>
  <c r="BE180"/>
  <c r="BE190"/>
  <c r="BE196"/>
  <c r="BE204"/>
  <c r="BE213"/>
  <c r="E85"/>
  <c r="F93"/>
  <c r="J94"/>
  <c r="BE132"/>
  <c r="BE134"/>
  <c r="BE142"/>
  <c r="BE158"/>
  <c r="BE163"/>
  <c r="BE172"/>
  <c r="BE176"/>
  <c r="BE182"/>
  <c r="BE188"/>
  <c r="BE192"/>
  <c r="BE200"/>
  <c r="BE209"/>
  <c r="BE229"/>
  <c r="BE233"/>
  <c r="BE140"/>
  <c r="BE146"/>
  <c r="BE148"/>
  <c r="BE150"/>
  <c r="BE186"/>
  <c r="BE194"/>
  <c r="BE202"/>
  <c r="BE211"/>
  <c r="BE215"/>
  <c r="BE217"/>
  <c r="BE219"/>
  <c r="BE223"/>
  <c r="BE231"/>
  <c r="BE235"/>
  <c r="BE239"/>
  <c r="BE241"/>
  <c r="BE243"/>
  <c r="BE128"/>
  <c r="BE152"/>
  <c r="BE154"/>
  <c r="BE161"/>
  <c r="BE174"/>
  <c r="BE178"/>
  <c r="BE184"/>
  <c r="BE198"/>
  <c r="BE207"/>
  <c r="BE221"/>
  <c r="BE225"/>
  <c r="BE227"/>
  <c r="BE237"/>
  <c i="3" r="F93"/>
  <c r="F94"/>
  <c r="BE135"/>
  <c r="BE139"/>
  <c i="2" r="BK138"/>
  <c r="J138"/>
  <c r="J99"/>
  <c r="BK636"/>
  <c r="J636"/>
  <c r="J110"/>
  <c i="3" r="BE144"/>
  <c r="E85"/>
  <c r="J94"/>
  <c r="J119"/>
  <c r="BE128"/>
  <c r="BE148"/>
  <c r="BE154"/>
  <c r="BE158"/>
  <c i="2" r="E125"/>
  <c r="F133"/>
  <c r="BE143"/>
  <c r="BE152"/>
  <c r="BE171"/>
  <c r="BE211"/>
  <c r="BE215"/>
  <c r="BE223"/>
  <c r="BE239"/>
  <c r="BE252"/>
  <c r="BE266"/>
  <c r="BE283"/>
  <c r="BE290"/>
  <c r="BE321"/>
  <c r="BE339"/>
  <c r="BE343"/>
  <c r="BE360"/>
  <c r="BE405"/>
  <c r="BE416"/>
  <c r="BE424"/>
  <c r="BE437"/>
  <c r="BE447"/>
  <c r="BE471"/>
  <c r="BE492"/>
  <c r="BE531"/>
  <c r="BE534"/>
  <c r="BE537"/>
  <c r="BE551"/>
  <c r="BE572"/>
  <c r="BE575"/>
  <c r="BE584"/>
  <c r="BE602"/>
  <c r="BE618"/>
  <c r="BE629"/>
  <c r="BE638"/>
  <c r="BE649"/>
  <c r="BE653"/>
  <c r="BE659"/>
  <c r="BE665"/>
  <c r="BE146"/>
  <c r="BE175"/>
  <c r="BE207"/>
  <c r="BE269"/>
  <c r="BE294"/>
  <c r="BE297"/>
  <c r="BE301"/>
  <c r="BE325"/>
  <c r="BE332"/>
  <c r="BE347"/>
  <c r="BE364"/>
  <c r="BE393"/>
  <c r="BE421"/>
  <c r="BE432"/>
  <c r="BE452"/>
  <c r="BE461"/>
  <c r="BE467"/>
  <c r="BE478"/>
  <c r="BE485"/>
  <c r="BE489"/>
  <c r="BE499"/>
  <c r="BE504"/>
  <c r="BE521"/>
  <c r="BE561"/>
  <c r="BE642"/>
  <c r="BE645"/>
  <c r="BE662"/>
  <c r="J91"/>
  <c r="F94"/>
  <c r="J134"/>
  <c r="BE155"/>
  <c r="BE166"/>
  <c r="BE183"/>
  <c r="BE191"/>
  <c r="BE195"/>
  <c r="BE199"/>
  <c r="BE203"/>
  <c r="BE219"/>
  <c r="BE235"/>
  <c r="BE259"/>
  <c r="BE276"/>
  <c r="BE279"/>
  <c r="BE286"/>
  <c r="BE317"/>
  <c r="BE352"/>
  <c r="BE373"/>
  <c r="BE386"/>
  <c r="BE399"/>
  <c r="BE402"/>
  <c r="BE408"/>
  <c r="BE411"/>
  <c r="BE482"/>
  <c r="BE507"/>
  <c r="BE510"/>
  <c r="BE554"/>
  <c r="BE557"/>
  <c r="BE597"/>
  <c r="BE611"/>
  <c r="BE614"/>
  <c r="BE621"/>
  <c r="BE634"/>
  <c r="BE683"/>
  <c r="BE140"/>
  <c r="BE149"/>
  <c r="BE179"/>
  <c r="BE187"/>
  <c r="BE229"/>
  <c r="BE243"/>
  <c r="BE248"/>
  <c r="BE256"/>
  <c r="BE262"/>
  <c r="BE273"/>
  <c r="BE308"/>
  <c r="BE312"/>
  <c r="BE356"/>
  <c r="BE368"/>
  <c r="BE377"/>
  <c r="BE382"/>
  <c r="BE427"/>
  <c r="BE440"/>
  <c r="BE457"/>
  <c r="BE474"/>
  <c r="BE515"/>
  <c r="BE518"/>
  <c r="BE524"/>
  <c r="BE541"/>
  <c r="BE548"/>
  <c r="BE578"/>
  <c r="BE590"/>
  <c r="BE608"/>
  <c r="BE624"/>
  <c r="BE672"/>
  <c r="BE675"/>
  <c r="BE678"/>
  <c r="F36"/>
  <c i="1" r="BA96"/>
  <c i="2" r="F37"/>
  <c i="1" r="BB96"/>
  <c i="6" r="F39"/>
  <c i="1" r="BD101"/>
  <c i="7" r="F36"/>
  <c i="1" r="BA102"/>
  <c i="7" r="F38"/>
  <c i="1" r="BC102"/>
  <c i="8" r="J36"/>
  <c i="1" r="AW103"/>
  <c i="9" r="F37"/>
  <c i="1" r="BB104"/>
  <c i="9" r="J36"/>
  <c i="1" r="AW104"/>
  <c i="2" r="F38"/>
  <c i="1" r="BC96"/>
  <c r="AS94"/>
  <c i="3" r="F36"/>
  <c i="1" r="BA97"/>
  <c i="3" r="F37"/>
  <c i="1" r="BB97"/>
  <c i="4" r="F39"/>
  <c i="1" r="BD98"/>
  <c i="5" r="F37"/>
  <c i="1" r="BB99"/>
  <c i="5" r="F36"/>
  <c i="1" r="BA99"/>
  <c i="5" r="F39"/>
  <c i="1" r="BD99"/>
  <c i="6" r="F36"/>
  <c i="1" r="BA101"/>
  <c i="6" r="F38"/>
  <c i="1" r="BC101"/>
  <c i="8" r="F37"/>
  <c i="1" r="BB103"/>
  <c i="9" r="F38"/>
  <c i="1" r="BC104"/>
  <c i="2" r="F39"/>
  <c i="1" r="BD96"/>
  <c i="3" r="F39"/>
  <c i="1" r="BD97"/>
  <c i="3" r="F38"/>
  <c i="1" r="BC97"/>
  <c i="4" r="J36"/>
  <c i="1" r="AW98"/>
  <c i="4" r="F36"/>
  <c i="1" r="BA98"/>
  <c i="5" r="F38"/>
  <c i="1" r="BC99"/>
  <c i="5" r="J36"/>
  <c i="1" r="AW99"/>
  <c i="6" r="F37"/>
  <c i="1" r="BB101"/>
  <c i="7" r="J36"/>
  <c i="1" r="AW102"/>
  <c i="8" r="F36"/>
  <c i="1" r="BA103"/>
  <c i="8" r="F39"/>
  <c i="1" r="BD103"/>
  <c i="2" r="J36"/>
  <c i="1" r="AW96"/>
  <c i="3" r="J36"/>
  <c i="1" r="AW97"/>
  <c i="4" r="F37"/>
  <c i="1" r="BB98"/>
  <c i="4" r="F38"/>
  <c i="1" r="BC98"/>
  <c i="6" r="J36"/>
  <c i="1" r="AW101"/>
  <c i="7" r="F37"/>
  <c i="1" r="BB102"/>
  <c i="7" r="F39"/>
  <c i="1" r="BD102"/>
  <c i="8" r="F38"/>
  <c i="1" r="BC103"/>
  <c i="9" r="F36"/>
  <c i="1" r="BA104"/>
  <c i="9" r="F39"/>
  <c i="1" r="BD104"/>
  <c i="2" l="1" r="R138"/>
  <c r="R137"/>
  <c i="8" r="P125"/>
  <c i="1" r="AU103"/>
  <c i="4" r="BK126"/>
  <c r="BK125"/>
  <c r="J125"/>
  <c r="J98"/>
  <c i="6" r="T128"/>
  <c r="T127"/>
  <c r="R128"/>
  <c r="R127"/>
  <c i="4" r="P126"/>
  <c r="P125"/>
  <c i="1" r="AU98"/>
  <c i="8" r="R125"/>
  <c i="4" r="R126"/>
  <c r="R125"/>
  <c r="T126"/>
  <c r="T125"/>
  <c i="2" r="T138"/>
  <c r="T137"/>
  <c i="6" r="P128"/>
  <c r="P127"/>
  <c i="1" r="AU101"/>
  <c i="9" r="R124"/>
  <c i="8" r="T125"/>
  <c i="2" r="P138"/>
  <c r="P137"/>
  <c i="1" r="AU96"/>
  <c i="9" r="BK125"/>
  <c r="BK124"/>
  <c r="J124"/>
  <c r="J98"/>
  <c i="5" r="BK125"/>
  <c r="J125"/>
  <c r="J99"/>
  <c i="2" r="BK670"/>
  <c r="J670"/>
  <c r="J113"/>
  <c i="3" r="BK126"/>
  <c r="J126"/>
  <c r="J99"/>
  <c i="7" r="BK126"/>
  <c r="J126"/>
  <c r="J99"/>
  <c i="8" r="BK181"/>
  <c r="J181"/>
  <c r="J102"/>
  <c i="6" r="BK127"/>
  <c r="J127"/>
  <c r="J98"/>
  <c i="2" r="BK137"/>
  <c r="J137"/>
  <c r="J98"/>
  <c r="J35"/>
  <c i="1" r="AV96"/>
  <c r="AT96"/>
  <c i="7" r="J35"/>
  <c i="1" r="AV102"/>
  <c r="AT102"/>
  <c r="BB100"/>
  <c r="AX100"/>
  <c r="BC100"/>
  <c r="AY100"/>
  <c r="BA100"/>
  <c r="AW100"/>
  <c r="BD100"/>
  <c i="3" r="F35"/>
  <c i="1" r="AZ97"/>
  <c i="4" r="J35"/>
  <c i="1" r="AV98"/>
  <c r="AT98"/>
  <c r="BC95"/>
  <c r="BD95"/>
  <c r="BB95"/>
  <c r="BA95"/>
  <c r="AW95"/>
  <c i="6" r="F35"/>
  <c i="1" r="AZ101"/>
  <c i="8" r="F35"/>
  <c i="1" r="AZ103"/>
  <c i="3" r="J35"/>
  <c i="1" r="AV97"/>
  <c r="AT97"/>
  <c i="4" r="F35"/>
  <c i="1" r="AZ98"/>
  <c i="5" r="F35"/>
  <c i="1" r="AZ99"/>
  <c i="5" r="J35"/>
  <c i="1" r="AV99"/>
  <c r="AT99"/>
  <c i="6" r="J35"/>
  <c i="1" r="AV101"/>
  <c r="AT101"/>
  <c i="8" r="J35"/>
  <c i="1" r="AV103"/>
  <c r="AT103"/>
  <c i="2" r="F35"/>
  <c i="1" r="AZ96"/>
  <c i="7" r="F35"/>
  <c i="1" r="AZ102"/>
  <c i="9" r="J35"/>
  <c i="1" r="AV104"/>
  <c r="AT104"/>
  <c i="9" r="F35"/>
  <c i="1" r="AZ104"/>
  <c i="5" l="1" r="BK124"/>
  <c r="J124"/>
  <c r="J98"/>
  <c i="3" r="BK125"/>
  <c r="J125"/>
  <c i="7" r="BK125"/>
  <c r="J125"/>
  <c r="J98"/>
  <c i="4" r="J126"/>
  <c r="J99"/>
  <c i="8" r="BK125"/>
  <c r="J125"/>
  <c r="J98"/>
  <c i="9" r="J125"/>
  <c r="J99"/>
  <c i="1" r="AU95"/>
  <c i="3" r="J32"/>
  <c i="1" r="AG97"/>
  <c r="AY95"/>
  <c i="6" r="J32"/>
  <c i="1" r="AG101"/>
  <c r="BB94"/>
  <c r="AX94"/>
  <c r="BC94"/>
  <c r="AY94"/>
  <c r="AU100"/>
  <c i="4" r="J32"/>
  <c i="1" r="AG98"/>
  <c r="AX95"/>
  <c r="AZ100"/>
  <c r="AV100"/>
  <c r="AT100"/>
  <c r="BA94"/>
  <c r="W30"/>
  <c i="9" r="J32"/>
  <c i="1" r="AG104"/>
  <c i="2" r="J32"/>
  <c i="1" r="AG96"/>
  <c r="AZ95"/>
  <c r="BD94"/>
  <c r="W33"/>
  <c i="4" l="1" r="J41"/>
  <c i="3" r="J41"/>
  <c i="9" r="J41"/>
  <c i="3" r="J98"/>
  <c i="6" r="J41"/>
  <c i="1" r="AN101"/>
  <c i="2" r="J41"/>
  <c i="1" r="AN96"/>
  <c r="AN98"/>
  <c r="AN97"/>
  <c r="AN104"/>
  <c r="AU94"/>
  <c i="8" r="J32"/>
  <c i="1" r="AG103"/>
  <c i="7" r="J32"/>
  <c i="1" r="AG102"/>
  <c r="W31"/>
  <c r="AZ94"/>
  <c r="AV94"/>
  <c r="AK29"/>
  <c i="5" r="J32"/>
  <c i="1" r="AG99"/>
  <c r="AG95"/>
  <c r="AV95"/>
  <c r="AT95"/>
  <c r="AN95"/>
  <c r="AW94"/>
  <c r="AK30"/>
  <c r="W32"/>
  <c i="7" l="1" r="J41"/>
  <c i="5" r="J41"/>
  <c i="8" r="J41"/>
  <c i="1" r="AN102"/>
  <c r="AN99"/>
  <c r="AN103"/>
  <c r="AG100"/>
  <c r="AN100"/>
  <c r="AT94"/>
  <c r="W29"/>
  <c l="1" r="AG94"/>
  <c r="AK2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<sst xmlns="http://schemas.openxmlformats.org/spreadsheetml/2006/main">
  <si>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</si>
  <si>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</si>
  <si>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</si>
  <si>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</si>
  <si>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</si>
  <si>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{e4521f6b-c1c5-44e1-b6fc-f88d29ce7b44}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</si>
  <si>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</si>
  <si>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</si>
  <si>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</si>
  <si>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</si>
  <si>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</si>
  <si>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</si>
  <si>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</si>
  <si>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</si>
  <si>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022-2-21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</si>
  <si>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</si>
  <si>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</si>
  <si>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Teplice - přechod pro chodce a chodníky Hudcov</t>
  </si>
  <si>
    <t>KSO:</t>
  </si>
  <si>
    <t>822 2</t>
  </si>
  <si>
    <t>CC-CZ:</t>
  </si>
  <si>
    <t>2112</t>
  </si>
  <si>
    <t>Místo:</t>
  </si>
  <si>
    <t>Hudcov</t>
  </si>
  <si>
    <t>Datum:</t>
  </si>
  <si>
    <t>3. 3. 2023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</si>
  <si>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</si>
  <si>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</si>
  <si>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</si>
  <si>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</si>
  <si>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</si>
  <si>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</si>
  <si>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</si>
  <si>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Projekce dopravní Filip, s.r.o.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</si>
  <si>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</si>
  <si>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</si>
  <si>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</si>
  <si>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 Povinností dodavatele je překontrolovat specifikaci materiálu a případný chybějící materiál nebo výkony doplnit a ocenit. Součástí ceny musí být veškeré náklady, aby cena byla konečná a zahrnovala veškerý materiál a práce potřebné k dokončení díla. Výkazy výměr byly změřeny digitálně v dwg. Pro výběr zhotovitele je soupis prací nedílnou součástí projektové dokumentace a nesmí být použit samostatně._x000d_
Pro potřeby zpracování rozpočtu a výkazu výměr byla použita projektová dokumentace: Teplice - přechod pro chodce a chodníky Hudcov. Z jejích příloh D.101.1 – Technická zpráva, D.101.2 – Situace dopravního řešení, D.101.5 – Vzorové příčné řezy, D.101.6 – Pracovní příčné řezy byly odměřeny a zjištěny údaje uvedené v tomto výkazu výměr. Jde především o výměry zpevněných ploch, objemy zemních a bouracích prací, výměry nezpevněných ploch, objemy a výměry použitých stavebních prvků, a dále další nezbytné části nutné k dokončení stavby_x000d_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</si>
  <si>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</si>
  <si>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</si>
  <si>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</si>
  <si>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</si>
  <si>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</si>
  <si>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</si>
  <si>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</si>
  <si>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</si>
  <si>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</si>
  <si>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</si>
  <si>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</si>
  <si>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</si>
  <si>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</si>
  <si>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</si>
  <si>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</si>
  <si>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</si>
  <si>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</si>
  <si>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</si>
  <si>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</si>
  <si>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</si>
  <si>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</si>
  <si>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</si>
  <si>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</si>
  <si>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</si>
  <si>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</si>
  <si>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</si>
  <si>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</si>
  <si>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</si>
  <si>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</si>
  <si>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</si>
  <si>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</si>
  <si>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</si>
  <si>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</si>
  <si>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</si>
  <si>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</si>
  <si>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</si>
  <si>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</si>
  <si>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</si>
  <si>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</si>
  <si>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</si>
  <si>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</si>
  <si>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</si>
  <si>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</si>
  <si>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</si>
  <si>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</si>
  <si>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Uznatelné náklady</t>
  </si>
  <si>
    <t>ING</t>
  </si>
  <si>
    <t>1</t>
  </si>
  <si>
    <t>{57eb9cd2-bcf5-42db-99da-7c7c2296f017}</t>
  </si>
  <si>
    <t>2</t>
  </si>
  <si>
    <t>/</t>
  </si>
  <si>
    <t>SO 101</t>
  </si>
  <si>
    <t>Komunikace a zpevněné plochy</t>
  </si>
  <si>
    <t>Soupis</t>
  </si>
  <si>
    <t>{0f22a49b-5567-4cd7-b4ff-2c543a066c91}</t>
  </si>
  <si>
    <t>SO 101s</t>
  </si>
  <si>
    <t>Sanace zemní pláně</t>
  </si>
  <si>
    <t>{396d9e99-a3df-4da8-9576-b1b32257bafe}</t>
  </si>
  <si>
    <t>SO 401</t>
  </si>
  <si>
    <t>Veřejné osvětlení</t>
  </si>
  <si>
    <t>{2714b8b6-4844-4ef4-8154-87e4fb4362d5}</t>
  </si>
  <si>
    <t>VRN</t>
  </si>
  <si>
    <t>Vedlejší rozpočtové nákaldy</t>
  </si>
  <si>
    <t>{4103e990-bab0-4701-a971-348670dc5a31}</t>
  </si>
  <si>
    <t>B</t>
  </si>
  <si>
    <t>Neuznatelné náklady</t>
  </si>
  <si>
    <t>{11a2d882-eded-4c59-bcb4-0f314db7896b}</t>
  </si>
  <si>
    <t>{6327e39a-6053-4fde-ba8b-68f645403d99}</t>
  </si>
  <si>
    <t>{9c458d1a-f9ed-48b2-93c2-9b5f57944304}</t>
  </si>
  <si>
    <t>SO 402</t>
  </si>
  <si>
    <t>Nová kabelová přeložka</t>
  </si>
  <si>
    <t>{3b1bd06c-0a83-4268-b832-bd148ca6bf69}</t>
  </si>
  <si>
    <t>{eb3e044f-f71a-42dc-8cf2-aefd804cb667}</t>
  </si>
  <si>
    <t>KRYCÍ LIST SOUPISU PRACÍ</t>
  </si>
  <si>
    <t>Objekt:</t>
  </si>
  <si>
    <t>A - Uznatelné náklady</t>
  </si>
  <si>
    <t>Soupis:</t>
  </si>
  <si>
    <t>SO 101 - Komunikace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</si>
  <si>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</si>
  <si>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</si>
  <si>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</si>
  <si>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</si>
  <si>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</si>
  <si>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</si>
  <si>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</si>
  <si>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</si>
  <si>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</si>
  <si>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</si>
  <si>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</si>
  <si>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</si>
  <si>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</si>
  <si>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</si>
  <si>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</si>
  <si>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</si>
  <si>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</si>
  <si>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</si>
  <si>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</si>
  <si>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M - Práce a dodávky M</t>
  </si>
  <si>
    <t xml:space="preserve">    46-M - Zemní práce při extr.mont.pracích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</si>
  <si>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</si>
  <si>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</si>
  <si>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</si>
  <si>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</si>
  <si>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</si>
  <si>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</si>
  <si>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</si>
  <si>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</si>
  <si>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</si>
  <si>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</si>
  <si>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</si>
  <si>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</si>
  <si>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</si>
  <si>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</si>
  <si>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</si>
  <si>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</si>
  <si>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</si>
  <si>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</si>
  <si>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</si>
  <si>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112151312</t>
  </si>
  <si>
    <t>Kácení stromu bez postupného spouštění koruny a kmene D přes 0,2 do 0,3 m</t>
  </si>
  <si>
    <t>kus</t>
  </si>
  <si>
    <t>CS ÚRS 2022 01</t>
  </si>
  <si>
    <t>4</t>
  </si>
  <si>
    <t>-1977262892</t>
  </si>
  <si>
    <t>PP</t>
  </si>
  <si>
    <t>Pokácení stromu postupné bez spouštění částí kmene a koruny o průměru na řezné ploše pařezu přes 200 do 300 mm</t>
  </si>
  <si>
    <t>VV</t>
  </si>
  <si>
    <t>3</t>
  </si>
  <si>
    <t>112151314</t>
  </si>
  <si>
    <t>Kácení stromu bez postupného spouštění koruny a kmene D přes 0,4 do 0,5 m</t>
  </si>
  <si>
    <t>560621130</t>
  </si>
  <si>
    <t>Pokácení stromu postupné bez spouštění částí kmene a koruny o průměru na řezné ploše pařezu přes 400 do 500 mm</t>
  </si>
  <si>
    <t>112201112</t>
  </si>
  <si>
    <t>Odstranění pařezů D přes 0,2 do 0,3 m v rovině a svahu do 1:5 s odklizením do 20 m a zasypáním jámy</t>
  </si>
  <si>
    <t>517794921</t>
  </si>
  <si>
    <t>Odstranění pařezu v rovině nebo na svahu do 1:5 o průměru pařezu na řezné ploše přes 200 do 300 mm</t>
  </si>
  <si>
    <t>112201114</t>
  </si>
  <si>
    <t>Odstranění pařezů D přes 0,4 do 0,5 m v rovině a svahu do 1:5 s odklizením do 20 m a zasypáním jámy</t>
  </si>
  <si>
    <t>178695124</t>
  </si>
  <si>
    <t>Odstranění pařezu v rovině nebo na svahu do 1:5 o průměru pařezu na řezné ploše přes 400 do 500 mm</t>
  </si>
  <si>
    <t>5</t>
  </si>
  <si>
    <t>122151101</t>
  </si>
  <si>
    <t>Odkopávky a prokopávky nezapažené v hornině třídy těžitelnosti I skupiny 1 a 2 objem do 20 m3 strojně</t>
  </si>
  <si>
    <t>m3</t>
  </si>
  <si>
    <t>1446909677</t>
  </si>
  <si>
    <t>Odkopávky a prokopávky nezapažené strojně v hornině třídy těžitelnosti I skupiny 1 a 2 do 20 m3</t>
  </si>
  <si>
    <t>"zemina vhodná k ohumusování" (233,8-7,9)*0,15</t>
  </si>
  <si>
    <t>6</t>
  </si>
  <si>
    <t>122251103</t>
  </si>
  <si>
    <t>Odkopávky a prokopávky nezapažené v hornině třídy těžitelnosti I skupiny 3 objem do 100 m3 strojně</t>
  </si>
  <si>
    <t>1971301478</t>
  </si>
  <si>
    <t>Odkopávky a prokopávky nezapažené strojně v hornině třídy těžitelnosti I skupiny 3 přes 50 do 100 m3</t>
  </si>
  <si>
    <t>"pro budoucí vozovku"</t>
  </si>
  <si>
    <t>162,1*0,29</t>
  </si>
  <si>
    <t>"pro budoucí chodník"</t>
  </si>
  <si>
    <t>(386,83-58,43)*0,2</t>
  </si>
  <si>
    <t>"pro budoucí vjezdy"</t>
  </si>
  <si>
    <t>(34,22-20,5)*0,22</t>
  </si>
  <si>
    <t>"vyústění trativodu"</t>
  </si>
  <si>
    <t>2*0,3</t>
  </si>
  <si>
    <t>Součet</t>
  </si>
  <si>
    <t>7</t>
  </si>
  <si>
    <t>132251101</t>
  </si>
  <si>
    <t>Hloubení rýh nezapažených š do 800 mm v hornině třídy těžitelnosti I skupiny 3 objem do 20 m3 strojně</t>
  </si>
  <si>
    <t>1021548438</t>
  </si>
  <si>
    <t>Hloubení nezapažených rýh šířky do 800 mm strojně s urovnáním dna do předepsaného profilu a spádu v hornině třídy těžitelnosti I skupiny 3 do 20 m3</t>
  </si>
  <si>
    <t>"trativod"</t>
  </si>
  <si>
    <t>68*0,18</t>
  </si>
  <si>
    <t>8</t>
  </si>
  <si>
    <t>132251102</t>
  </si>
  <si>
    <t>Hloubení rýh nezapažených š do 800 mm v hornině třídy těžitelnosti I skupiny 3 objem do 50 m3 strojně</t>
  </si>
  <si>
    <t>536068831</t>
  </si>
  <si>
    <t>Hloubení nezapažených rýh šířky do 800 mm strojně s urovnáním dna do předepsaného profilu a spádu v hornině třídy těžitelnosti I skupiny 3 přes 20 do 50 m3</t>
  </si>
  <si>
    <t>"pro zídku"</t>
  </si>
  <si>
    <t>26,1</t>
  </si>
  <si>
    <t>9</t>
  </si>
  <si>
    <t>162201401</t>
  </si>
  <si>
    <t>Vodorovné přemístění větví stromů listnatých do 1 km D kmene přes 100 do 300 mm</t>
  </si>
  <si>
    <t>366461989</t>
  </si>
  <si>
    <t>Vodorovné přemístění větví, kmenů nebo pařezů s naložením, složením a dopravou do 1000 m větví stromů listnatých, průměru kmene přes 100 do 300 mm</t>
  </si>
  <si>
    <t>P</t>
  </si>
  <si>
    <t>Poznámka k položce:_x000d_
vč. likvidace</t>
  </si>
  <si>
    <t>10</t>
  </si>
  <si>
    <t>162201402</t>
  </si>
  <si>
    <t>Vodorovné přemístění větví stromů listnatých do 1 km D kmene přes 300 do 500 mm</t>
  </si>
  <si>
    <t>-1122761851</t>
  </si>
  <si>
    <t>Vodorovné přemístění větví, kmenů nebo pařezů s naložením, složením a dopravou do 1000 m větví stromů listnatých, průměru kmene přes 300 do 500 mm</t>
  </si>
  <si>
    <t>11</t>
  </si>
  <si>
    <t>162201411</t>
  </si>
  <si>
    <t>Vodorovné přemístění kmenů stromů listnatých do 1 km D kmene přes 100 do 300 mm</t>
  </si>
  <si>
    <t>1258959845</t>
  </si>
  <si>
    <t>Vodorovné přemístění větví, kmenů nebo pařezů s naložením, složením a dopravou do 1000 m kmenů stromů listnatých, průměru přes 100 do 300 mm</t>
  </si>
  <si>
    <t>12</t>
  </si>
  <si>
    <t>162201412</t>
  </si>
  <si>
    <t>Vodorovné přemístění kmenů stromů listnatých do 1 km D kmene přes 300 do 500 mm</t>
  </si>
  <si>
    <t>759150240</t>
  </si>
  <si>
    <t>Vodorovné přemístění větví, kmenů nebo pařezů s naložením, složením a dopravou do 1000 m kmenů stromů listnatých, průměru přes 300 do 500 mm</t>
  </si>
  <si>
    <t>13</t>
  </si>
  <si>
    <t>162201421</t>
  </si>
  <si>
    <t>Vodorovné přemístění pařezů do 1 km D přes 100 do 300 mm</t>
  </si>
  <si>
    <t>-1746417198</t>
  </si>
  <si>
    <t>Vodorovné přemístění větví, kmenů nebo pařezů s naložením, složením a dopravou do 1000 m pařezů kmenů, průměru přes 100 do 300 mm</t>
  </si>
  <si>
    <t>14</t>
  </si>
  <si>
    <t>162201422</t>
  </si>
  <si>
    <t>Vodorovné přemístění pařezů do 1 km D přes 300 do 500 mm</t>
  </si>
  <si>
    <t>-768890571</t>
  </si>
  <si>
    <t>Vodorovné přemístění větví, kmenů nebo pařezů s naložením, složením a dopravou do 1000 m pařezů kmenů, průměru přes 300 do 500 mm</t>
  </si>
  <si>
    <t>162301931</t>
  </si>
  <si>
    <t>Příplatek k vodorovnému přemístění větví stromů listnatých D kmene přes 100 do 300 mm ZKD 1 km</t>
  </si>
  <si>
    <t>1212089329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</si>
  <si>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</si>
  <si>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Poznámka k položce:_x000d_
vzdálenost odvozu je pouze orientační, určí uchazeč dle svých možností</t>
  </si>
  <si>
    <t>3*9</t>
  </si>
  <si>
    <t>16</t>
  </si>
  <si>
    <t>162301932</t>
  </si>
  <si>
    <t>Příplatek k vodorovnému přemístění větví stromů listnatých D kmene přes 300 do 500 mm ZKD 1 km</t>
  </si>
  <si>
    <t>-1011320900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</si>
  <si>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</si>
  <si>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1*9</t>
  </si>
  <si>
    <t>17</t>
  </si>
  <si>
    <t>162301951</t>
  </si>
  <si>
    <t>Příplatek k vodorovnému přemístění kmenů stromů listnatých D kmene přes 100 do 300 mm ZKD 1 km</t>
  </si>
  <si>
    <t>-546242768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</si>
  <si>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</si>
  <si>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18</t>
  </si>
  <si>
    <t>162301952</t>
  </si>
  <si>
    <t>Příplatek k vodorovnému přemístění kmenů stromů listnatých D kmene přes 300 do 500 mm ZKD 1 km</t>
  </si>
  <si>
    <t>731082717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</si>
  <si>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</si>
  <si>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19</t>
  </si>
  <si>
    <t>162301971</t>
  </si>
  <si>
    <t>Příplatek k vodorovnému přemístění pařezů D přes 100 do 300 mm ZKD 1 km</t>
  </si>
  <si>
    <t>595962442</t>
  </si>
  <si>
    <t>Vodorovné přemístění větví, kmenů nebo pařezů s naložením, složením a dopravou Příplatek k cenám za každých dalších i započatých 1000 m přes 1000 m pařezů kmenů, průměru přes 100 do 300 mm</t>
  </si>
  <si>
    <t>20</t>
  </si>
  <si>
    <t>162301972</t>
  </si>
  <si>
    <t>Příplatek k vodorovnému přemístění pařezů D přes 300 do 500 mm ZKD 1 km</t>
  </si>
  <si>
    <t>8232136</t>
  </si>
  <si>
    <t>Vodorovné přemístění větví, kmenů nebo pařezů s naložením, složením a dopravou Příplatek k cenám za každých dalších i započatých 1000 m přes 1000 m pařezů kmenů, průměru přes 300 do 500 mm</t>
  </si>
  <si>
    <t>162451106</t>
  </si>
  <si>
    <t>Vodorovné přemístění přes 1 500 do 2000 m výkopku/sypaniny z horniny třídy těžitelnosti I skupiny 1 až 3</t>
  </si>
  <si>
    <t>-1254965312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</si>
  <si>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</si>
  <si>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"zemina vhodná k ohumusování na skládku stavby" (233,8-7,9)*0,15</t>
  </si>
  <si>
    <t>"zemina pro zásyp na skládku stavby" 62,22</t>
  </si>
  <si>
    <t>"zemina pro zásyp ze skládky stavby na místo upotřebení" 62,22</t>
  </si>
  <si>
    <t>22</t>
  </si>
  <si>
    <t>162751117</t>
  </si>
  <si>
    <t>Vodorovné přemístění přes 9 000 do 10000 m výkopku/sypaniny z horniny třídy těžitelnosti I skupiny 1 až 3</t>
  </si>
  <si>
    <t>1823112007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</si>
  <si>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</si>
  <si>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Poznámka k položce:_x000d_
vzdálenost odvozu je orientační, určí uchazeč dle svých kapacit</t>
  </si>
  <si>
    <t>116,307+12,24+26,1</t>
  </si>
  <si>
    <t>-62,22</t>
  </si>
  <si>
    <t>23</t>
  </si>
  <si>
    <t>167151101</t>
  </si>
  <si>
    <t>Nakládání výkopku z hornin třídy těžitelnosti I skupiny 1 až 3 do 100 m3</t>
  </si>
  <si>
    <t>558541326</t>
  </si>
  <si>
    <t>Nakládání, skládání a překládání neulehlého výkopku nebo sypaniny strojně nakládání, množství do 100 m3, z horniny třídy těžitelnosti I, skupiny 1 až 3</t>
  </si>
  <si>
    <t>"skládka stavby"</t>
  </si>
  <si>
    <t>62,22</t>
  </si>
  <si>
    <t>24</t>
  </si>
  <si>
    <t>171201231</t>
  </si>
  <si>
    <t>Poplatek za uložení zeminy a kamení na recyklační skládce (skládkovné) kód odpadu 17 05 04</t>
  </si>
  <si>
    <t>t</t>
  </si>
  <si>
    <t>1113771056</t>
  </si>
  <si>
    <t>Poplatek za uložení stavebního odpadu na recyklační skládce (skládkovné) zeminy a kamení zatříděného do Katalogu odpadů pod kódem 17 05 04</t>
  </si>
  <si>
    <t>92,427</t>
  </si>
  <si>
    <t>92,427*1,8 'Přepočtené koeficientem množství</t>
  </si>
  <si>
    <t>25</t>
  </si>
  <si>
    <t>171251201</t>
  </si>
  <si>
    <t>Uložení sypaniny na skládky nebo meziskládky</t>
  </si>
  <si>
    <t>1342530494</t>
  </si>
  <si>
    <t>Uložení sypaniny na skládky nebo meziskládky bez hutnění s upravením uložené sypaniny do předepsaného tvaru</t>
  </si>
  <si>
    <t>(233,8-7,9)*0,15</t>
  </si>
  <si>
    <t>26</t>
  </si>
  <si>
    <t>174251101</t>
  </si>
  <si>
    <t>Zásyp jam, šachet rýh nebo kolem objektů sypaninou bez zhutnění</t>
  </si>
  <si>
    <t>1185185069</t>
  </si>
  <si>
    <t>Zásyp sypaninou z jakékoliv horniny strojně s uložením výkopku ve vrstvách bez zhutnění jam, šachet, rýh nebo kolem objektů v těchto vykopávkách</t>
  </si>
  <si>
    <t>"dosyp zeminy po odstranění kcí, stávající zemina"</t>
  </si>
  <si>
    <t>207,4*0,3</t>
  </si>
  <si>
    <t>27</t>
  </si>
  <si>
    <t>181951112</t>
  </si>
  <si>
    <t>Úprava pláně v hornině třídy těžitelnosti I skupiny 1 až 3 se zhutněním strojně</t>
  </si>
  <si>
    <t>m2</t>
  </si>
  <si>
    <t>-810936294</t>
  </si>
  <si>
    <t>Úprava pláně vyrovnáním výškových rozdílů strojně v hornině třídy těžitelnosti I, skupiny 1 až 3 se zhutněním</t>
  </si>
  <si>
    <t>162,1+27,36+386,83-58,43+34,22-20,5+2</t>
  </si>
  <si>
    <t>Zakládání</t>
  </si>
  <si>
    <t>28</t>
  </si>
  <si>
    <t>211531111</t>
  </si>
  <si>
    <t>Výplň odvodňovacích žeber nebo trativodů kamenivem hrubým drceným frakce 16 až 63 mm</t>
  </si>
  <si>
    <t>-1762545628</t>
  </si>
  <si>
    <t xml:space="preserve">Výplň kamenivem do rýh odvodňovacích žeber nebo trativodů  bez zhutnění, s úpravou povrchu výplně kamenivem hrubým drceným frakce 16 až 63 mm</t>
  </si>
  <si>
    <t>68*0,12</t>
  </si>
  <si>
    <t>29</t>
  </si>
  <si>
    <t>211971122</t>
  </si>
  <si>
    <t>Zřízení opláštění žeber nebo trativodů geotextilií v rýze nebo zářezu přes 1:2 š přes 2,5 m</t>
  </si>
  <si>
    <t>-1375625263</t>
  </si>
  <si>
    <t xml:space="preserve">Zřízení opláštění výplně z geotextilie odvodňovacích žeber nebo trativodů  v rýze nebo zářezu se stěnami svislými nebo šikmými o sklonu přes 1:2 při rozvinuté šířce opláštění přes 2,5 m</t>
  </si>
  <si>
    <t>68*2,2</t>
  </si>
  <si>
    <t>30</t>
  </si>
  <si>
    <t>M</t>
  </si>
  <si>
    <t>69311068</t>
  </si>
  <si>
    <t>geotextilie netkaná separační, ochranná, filtrační, drenážní PP 300g/m2</t>
  </si>
  <si>
    <t>1696974026</t>
  </si>
  <si>
    <t>149,6</t>
  </si>
  <si>
    <t>149,6*1,1 'Přepočtené koeficientem množství</t>
  </si>
  <si>
    <t>31</t>
  </si>
  <si>
    <t>212312111</t>
  </si>
  <si>
    <t>Lože pro trativody z betonu prostého</t>
  </si>
  <si>
    <t>-1876868205</t>
  </si>
  <si>
    <t>68*0,03</t>
  </si>
  <si>
    <t>32</t>
  </si>
  <si>
    <t>212755216</t>
  </si>
  <si>
    <t>Trativody z drenážních trubek plastových flexibilních D 160 mm bez lože</t>
  </si>
  <si>
    <t>m</t>
  </si>
  <si>
    <t>1633765256</t>
  </si>
  <si>
    <t>Trativody bez lože z drenážních trubek plastových flexibilních D 160 mm</t>
  </si>
  <si>
    <t>Poznámka k položce:_x000d_
DN160 HDPE profilovaný</t>
  </si>
  <si>
    <t>68</t>
  </si>
  <si>
    <t>33</t>
  </si>
  <si>
    <t>274313811</t>
  </si>
  <si>
    <t>Základové pásy z betonu tř. C 25/30</t>
  </si>
  <si>
    <t>-51274588</t>
  </si>
  <si>
    <t>Základy z betonu prostého pasy betonu kamenem neprokládaného tř. C 25/30</t>
  </si>
  <si>
    <t>"podkladní lože zídky" 34,2*0,8*0,1</t>
  </si>
  <si>
    <t>34</t>
  </si>
  <si>
    <t>274351121</t>
  </si>
  <si>
    <t>Zřízení bednění základových pasů rovného</t>
  </si>
  <si>
    <t>-167451416</t>
  </si>
  <si>
    <t>Bednění základů pasů rovné zřízení</t>
  </si>
  <si>
    <t>(34,2+34,2+0,8+0,8)*0,1</t>
  </si>
  <si>
    <t>35</t>
  </si>
  <si>
    <t>274351122</t>
  </si>
  <si>
    <t>Odstranění bednění základových pasů rovného</t>
  </si>
  <si>
    <t>1089543687</t>
  </si>
  <si>
    <t>Bednění základů pasů rovné odstranění</t>
  </si>
  <si>
    <t>Svislé a kompletní konstrukce</t>
  </si>
  <si>
    <t>36</t>
  </si>
  <si>
    <t>327122113</t>
  </si>
  <si>
    <t>Opěrná zeď samonosná ze ŽB dílců tvaru L v 1000 mm</t>
  </si>
  <si>
    <t>-1947248935</t>
  </si>
  <si>
    <t xml:space="preserve">Opěrné zdi samonosné  ze železobetonových dílců tvaru L se základem z betonu prostého přímé, výšky 1000 mm</t>
  </si>
  <si>
    <t>66*0,5</t>
  </si>
  <si>
    <t>37</t>
  </si>
  <si>
    <t>327122213</t>
  </si>
  <si>
    <t>Opěrná zeď samonosná rohový dílec ze ŽB tvaru L v 1000 mm</t>
  </si>
  <si>
    <t>-1842053962</t>
  </si>
  <si>
    <t xml:space="preserve">Opěrné zdi samonosné  ze železobetonových dílců tvaru L se základem z betonu prostého rohový dílec, výšky 1000 mm</t>
  </si>
  <si>
    <t>Vodorovné konstrukce</t>
  </si>
  <si>
    <t>38</t>
  </si>
  <si>
    <t>451457777</t>
  </si>
  <si>
    <t>Podklad nebo lože pod dlažbu vodorovný nebo do sklonu 1:5 z MC tl přes 30 do 50 mm</t>
  </si>
  <si>
    <t>-330409701</t>
  </si>
  <si>
    <t xml:space="preserve">Podklad nebo lože pod dlažbu (přídlažbu)  v ploše vodorovné nebo ve sklonu do 1:5, tloušťky od 30 do 50 mm z cementové malty</t>
  </si>
  <si>
    <t>"vyústění"</t>
  </si>
  <si>
    <t>39</t>
  </si>
  <si>
    <t>451459777</t>
  </si>
  <si>
    <t>Příplatek ZKD 10 mm tl u podkladu nebo lože pod dlažbu z MC</t>
  </si>
  <si>
    <t>-1246373288</t>
  </si>
  <si>
    <t xml:space="preserve">Podklad nebo lože pod dlažbu (přídlažbu)  Příplatek k cenám za každých dalších i započatých 10 mm tloušťky podkladu nebo lože z cementové malty</t>
  </si>
  <si>
    <t>2*5</t>
  </si>
  <si>
    <t>40</t>
  </si>
  <si>
    <t>451459779</t>
  </si>
  <si>
    <t>Příplatek za sklon nad 1:5 podkladu z MC</t>
  </si>
  <si>
    <t>-1106174717</t>
  </si>
  <si>
    <t xml:space="preserve">Podklad nebo lože pod dlažbu (přídlažbu)  Příplatek k cenám za zřízení podkladu nebo lože pod dlažbu ve sklonu přes 1:5, pro jakoukoliv tloušťku z cementové malty</t>
  </si>
  <si>
    <t>Komunikace pozemní</t>
  </si>
  <si>
    <t>41</t>
  </si>
  <si>
    <t>564831111</t>
  </si>
  <si>
    <t>Podklad ze štěrkodrtě ŠD plochy přes 100 m2 tl 100 mm</t>
  </si>
  <si>
    <t>-1978698316</t>
  </si>
  <si>
    <t>Podklad ze štěrkodrti ŠD s rozprostřením a zhutněním plochy přes 100 m2, po zhutnění tl. 100 mm</t>
  </si>
  <si>
    <t>"pod opěrnou zídku"</t>
  </si>
  <si>
    <t>34,2*0,8</t>
  </si>
  <si>
    <t>"pod vyústění"</t>
  </si>
  <si>
    <t>42</t>
  </si>
  <si>
    <t>564861111</t>
  </si>
  <si>
    <t>Podklad ze štěrkodrtě ŠD plochy přes 100 m2 tl 200 mm</t>
  </si>
  <si>
    <t>649802285</t>
  </si>
  <si>
    <t>Podklad ze štěrkodrti ŠD s rozprostřením a zhutněním plochy přes 100 m2, po zhutnění tl. 200 mm</t>
  </si>
  <si>
    <t>"vozovka"</t>
  </si>
  <si>
    <t>162,1</t>
  </si>
  <si>
    <t>43</t>
  </si>
  <si>
    <t>564871111</t>
  </si>
  <si>
    <t>Podklad ze štěrkodrtě ŠD plochy přes 100 m2 tl 250 mm</t>
  </si>
  <si>
    <t>1234920095</t>
  </si>
  <si>
    <t>Podklad ze štěrkodrti ŠD s rozprostřením a zhutněním plochy přes 100 m2, po zhutnění tl. 250 mm</t>
  </si>
  <si>
    <t>"Chodník" 386,83-58,43</t>
  </si>
  <si>
    <t>"Vjezd" 34,22-20,5</t>
  </si>
  <si>
    <t>44</t>
  </si>
  <si>
    <t>565155101</t>
  </si>
  <si>
    <t>Asfaltový beton vrstva podkladní ACP 16 (obalované kamenivo OKS) tl 70 mm š do 1,5 m</t>
  </si>
  <si>
    <t>-2058302520</t>
  </si>
  <si>
    <t xml:space="preserve">Asfaltový beton vrstva podkladní ACP 16 (obalované kamenivo střednězrnné - OKS)  s rozprostřením a zhutněním v pruhu šířky do 1,5 m, po zhutnění tl. 70 mm</t>
  </si>
  <si>
    <t>116,2</t>
  </si>
  <si>
    <t>45</t>
  </si>
  <si>
    <t>567122112</t>
  </si>
  <si>
    <t>Podklad ze směsi stmelené cementem SC C 8/10 (KSC I) tl 130 mm</t>
  </si>
  <si>
    <t>-2026754033</t>
  </si>
  <si>
    <t>Podklad ze směsi stmelené cementem SC bez dilatačních spár, s rozprostřením a zhutněním SC C 8/10 (KSC I), po zhutnění tl. 130 mm</t>
  </si>
  <si>
    <t>46</t>
  </si>
  <si>
    <t>573211108</t>
  </si>
  <si>
    <t>Postřik živičný spojovací z asfaltu v množství 0,40 kg/m2</t>
  </si>
  <si>
    <t>-314307943</t>
  </si>
  <si>
    <t>Postřik spojovací PS bez posypu kamenivem z asfaltu silničního, v množství 0,40 kg/m2</t>
  </si>
  <si>
    <t>"vozovka - rekonstrukce, napojení"</t>
  </si>
  <si>
    <t>160,9</t>
  </si>
  <si>
    <t>47</t>
  </si>
  <si>
    <t>577134111</t>
  </si>
  <si>
    <t>Asfaltový beton vrstva obrusná ACO 11 (ABS) tř. I tl 40 mm š do 3 m z nemodifikovaného asfaltu</t>
  </si>
  <si>
    <t>231109466</t>
  </si>
  <si>
    <t xml:space="preserve">Asfaltový beton vrstva obrusná ACO 11 (ABS)  s rozprostřením a se zhutněním z nemodifikovaného asfaltu v pruhu šířky do 3 m tř. I, po zhutnění tl. 40 mm</t>
  </si>
  <si>
    <t>48</t>
  </si>
  <si>
    <t>591241111</t>
  </si>
  <si>
    <t>Kladení dlažby z kostek drobných z kamene na MC tl 50 mm</t>
  </si>
  <si>
    <t>425917154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</si>
  <si>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</si>
  <si>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Poznámka k položce:_x000d_
lože a spárování M25 XF4</t>
  </si>
  <si>
    <t>"vyústění" 2</t>
  </si>
  <si>
    <t>49</t>
  </si>
  <si>
    <t>58381007</t>
  </si>
  <si>
    <t>kostka štípaná dlažební žula drobná 8/10</t>
  </si>
  <si>
    <t>-1140774264</t>
  </si>
  <si>
    <t>2*1,03 'Přepočtené koeficientem množství</t>
  </si>
  <si>
    <t>50</t>
  </si>
  <si>
    <t>596211110</t>
  </si>
  <si>
    <t>Kladení zámkové dlažby komunikací pro pěší ručně tl 60 mm skupiny A pl do 50 m2</t>
  </si>
  <si>
    <t>-1972939978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</si>
  <si>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</si>
  <si>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16,91-0,6</t>
  </si>
  <si>
    <t>51</t>
  </si>
  <si>
    <t>59245006</t>
  </si>
  <si>
    <t>dlažba tvar obdélník betonová pro nevidomé 200x100x60mm barevná</t>
  </si>
  <si>
    <t>702757925</t>
  </si>
  <si>
    <t>16,31*1,03 'Přepočtené koeficientem množství</t>
  </si>
  <si>
    <t>52</t>
  </si>
  <si>
    <t>59245008</t>
  </si>
  <si>
    <t>dlažba tvar obdélník betonová 200x100x60mm barevná</t>
  </si>
  <si>
    <t>-1391283569</t>
  </si>
  <si>
    <t>9*1,03 'Přepočtené koeficientem množství</t>
  </si>
  <si>
    <t>53</t>
  </si>
  <si>
    <t>596211112</t>
  </si>
  <si>
    <t>Kladení zámkové dlažby komunikací pro pěší ručně tl 60 mm skupiny A pl přes 100 do 300 m2</t>
  </si>
  <si>
    <t>-885427890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</si>
  <si>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</si>
  <si>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"Chodník"</t>
  </si>
  <si>
    <t>360,92-58,43</t>
  </si>
  <si>
    <t>54</t>
  </si>
  <si>
    <t>59245018</t>
  </si>
  <si>
    <t>dlažba tvar obdélník betonová 200x100x60mm přírodní</t>
  </si>
  <si>
    <t>-1002432787</t>
  </si>
  <si>
    <t>302,49*1,02 'Přepočtené koeficientem množství</t>
  </si>
  <si>
    <t>55</t>
  </si>
  <si>
    <t>596211210</t>
  </si>
  <si>
    <t>Kladení zámkové dlažby komunikací pro pěší ručně tl 80 mm skupiny A pl do 50 m2</t>
  </si>
  <si>
    <t>555212780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</si>
  <si>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</si>
  <si>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31,82-20,5</t>
  </si>
  <si>
    <t>2,4</t>
  </si>
  <si>
    <t>56</t>
  </si>
  <si>
    <t>59245226</t>
  </si>
  <si>
    <t>dlažba tvar obdélník betonová pro nevidomé 200x100x80mm barevná</t>
  </si>
  <si>
    <t>806581662</t>
  </si>
  <si>
    <t>2,4*1,03 'Přepočtené koeficientem množství</t>
  </si>
  <si>
    <t>57</t>
  </si>
  <si>
    <t>59245020</t>
  </si>
  <si>
    <t>dlažba tvar obdélník betonová 200x100x80mm přírodní</t>
  </si>
  <si>
    <t>-1726081385</t>
  </si>
  <si>
    <t>11,32*1,03 'Přepočtené koeficientem množství</t>
  </si>
  <si>
    <t>Trubní vedení</t>
  </si>
  <si>
    <t>58</t>
  </si>
  <si>
    <t>899431111</t>
  </si>
  <si>
    <t>Výšková úprava uličního vstupu nebo vpusti do 200 mm zvýšením krycího hrnce, šoupěte nebo hydrantu</t>
  </si>
  <si>
    <t>-2126855020</t>
  </si>
  <si>
    <t xml:space="preserve">Výšková úprava uličního vstupu nebo vpusti do 200 mm  zvýšením krycího hrnce, šoupěte nebo hydrantu bez úpravy armatur</t>
  </si>
  <si>
    <t>Ostatní konstrukce a práce, bourání</t>
  </si>
  <si>
    <t>59</t>
  </si>
  <si>
    <t>914111111</t>
  </si>
  <si>
    <t>Montáž svislé dopravní značky do velikosti 1 m2 objímkami na sloupek nebo konzolu</t>
  </si>
  <si>
    <t>393716497</t>
  </si>
  <si>
    <t xml:space="preserve">Montáž svislé dopravní značky základní  velikosti do 1 m2 objímkami na sloupky nebo konzoly</t>
  </si>
  <si>
    <t>"přesun"</t>
  </si>
  <si>
    <t>"A29+A31" 1+1</t>
  </si>
  <si>
    <t>"IJ4a, označník" 2</t>
  </si>
  <si>
    <t>"IP6" 1</t>
  </si>
  <si>
    <t>60</t>
  </si>
  <si>
    <t>914111112</t>
  </si>
  <si>
    <t>Montáž svislé dopravní značky do velikosti 1 m2 páskováním na sloup</t>
  </si>
  <si>
    <t>509706757</t>
  </si>
  <si>
    <t xml:space="preserve">Montáž svislé dopravní značky základní  velikosti do 1 m2 páskováním na sloupy</t>
  </si>
  <si>
    <t>"IS22c+IS21c" 1+1</t>
  </si>
  <si>
    <t>61</t>
  </si>
  <si>
    <t>914511112</t>
  </si>
  <si>
    <t>Montáž sloupku dopravních značek délky do 3,5 m s betonovým základem a patkou</t>
  </si>
  <si>
    <t>-1697707517</t>
  </si>
  <si>
    <t xml:space="preserve">Montáž sloupku dopravních značek  délky do 3,5 m do hliníkové patky</t>
  </si>
  <si>
    <t>1+1</t>
  </si>
  <si>
    <t>62</t>
  </si>
  <si>
    <t>40445225</t>
  </si>
  <si>
    <t>sloupek pro dopravní značku Zn D 60mm v 3,5m</t>
  </si>
  <si>
    <t>186341621</t>
  </si>
  <si>
    <t>63</t>
  </si>
  <si>
    <t>915111111</t>
  </si>
  <si>
    <t>Vodorovné dopravní značení dělící čáry souvislé š 125 mm základní bílá barva</t>
  </si>
  <si>
    <t>-1496749203</t>
  </si>
  <si>
    <t xml:space="preserve">Vodorovné dopravní značení stříkané barvou  dělící čára šířky 125 mm souvislá bílá základní</t>
  </si>
  <si>
    <t>"V1a" 7-2</t>
  </si>
  <si>
    <t>64</t>
  </si>
  <si>
    <t>915121111</t>
  </si>
  <si>
    <t>Vodorovné dopravní značení vodící čáry souvislé š 250 mm základní bílá barva</t>
  </si>
  <si>
    <t>-1736981337</t>
  </si>
  <si>
    <t xml:space="preserve">Vodorovné dopravní značení stříkané barvou  vodící čára bílá šířky 250 mm souvislá základní</t>
  </si>
  <si>
    <t>"V4" 261,6-41,6</t>
  </si>
  <si>
    <t>65</t>
  </si>
  <si>
    <t>915121121</t>
  </si>
  <si>
    <t>Vodorovné dopravní značení vodící čáry přerušované š 250 mm základní bílá barva</t>
  </si>
  <si>
    <t>1284452921</t>
  </si>
  <si>
    <t xml:space="preserve">Vodorovné dopravní značení stříkané barvou  vodící čára bílá šířky 250 mm přerušovaná základní</t>
  </si>
  <si>
    <t>"V4 0,5/0,5/0,25" 89,5</t>
  </si>
  <si>
    <t>"V2b 0,5/0,5/0,25" 41,9</t>
  </si>
  <si>
    <t>66</t>
  </si>
  <si>
    <t>915131111</t>
  </si>
  <si>
    <t>Vodorovné dopravní značení přechody pro chodce, šipky, symboly základní bílá barva</t>
  </si>
  <si>
    <t>1318767730</t>
  </si>
  <si>
    <t xml:space="preserve">Vodorovné dopravní značení stříkané barvou  přechody pro chodce, šipky, symboly bílé základní</t>
  </si>
  <si>
    <t>"V11a" 15</t>
  </si>
  <si>
    <t>"V7a" 12</t>
  </si>
  <si>
    <t>67</t>
  </si>
  <si>
    <t>915211111</t>
  </si>
  <si>
    <t>Vodorovné dopravní značení dělící čáry souvislé š 125 mm bílý plast</t>
  </si>
  <si>
    <t>-11557651</t>
  </si>
  <si>
    <t xml:space="preserve">Vodorovné dopravní značení stříkaným plastem  dělící čára šířky 125 mm souvislá bílá základní</t>
  </si>
  <si>
    <t>915221111</t>
  </si>
  <si>
    <t>Vodorovné dopravní značení vodící čáry souvislé š 250 mm bílý plast</t>
  </si>
  <si>
    <t>1801430809</t>
  </si>
  <si>
    <t xml:space="preserve">Vodorovné dopravní značení stříkaným plastem  vodící čára bílá šířky 250 mm souvislá základní</t>
  </si>
  <si>
    <t>69</t>
  </si>
  <si>
    <t>915221121</t>
  </si>
  <si>
    <t>Vodorovné dopravní značení vodící čáry přerušované š 250 mm bílý plast</t>
  </si>
  <si>
    <t>1652172056</t>
  </si>
  <si>
    <t xml:space="preserve">Vodorovné dopravní značení stříkaným plastem  vodící čára bílá šířky 250 mm přerušovaná základní</t>
  </si>
  <si>
    <t>70</t>
  </si>
  <si>
    <t>915231111</t>
  </si>
  <si>
    <t>Vodorovné dopravní značení přechody pro chodce, šipky, symboly bílý plast</t>
  </si>
  <si>
    <t>2098829127</t>
  </si>
  <si>
    <t xml:space="preserve">Vodorovné dopravní značení stříkaným plastem  přechody pro chodce, šipky, symboly nápisy bílé základní</t>
  </si>
  <si>
    <t>71</t>
  </si>
  <si>
    <t>915321115</t>
  </si>
  <si>
    <t>Předformátované vodorovné dopravní značení vodící pás pro slabozraké</t>
  </si>
  <si>
    <t>625431769</t>
  </si>
  <si>
    <t xml:space="preserve">Vodorovné značení předformovaným termoplastem  vodící pás pro slabozraké z 6 proužků</t>
  </si>
  <si>
    <t>6,2</t>
  </si>
  <si>
    <t>72</t>
  </si>
  <si>
    <t>915611111</t>
  </si>
  <si>
    <t>Předznačení vodorovného liniového značení</t>
  </si>
  <si>
    <t>-1830350425</t>
  </si>
  <si>
    <t xml:space="preserve">Předznačení pro vodorovné značení  stříkané barvou nebo prováděné z nátěrových hmot liniové dělicí čáry, vodicí proužky</t>
  </si>
  <si>
    <t>73</t>
  </si>
  <si>
    <t>915621111</t>
  </si>
  <si>
    <t>Předznačení vodorovného plošného značení</t>
  </si>
  <si>
    <t>-97006327</t>
  </si>
  <si>
    <t xml:space="preserve">Předznačení pro vodorovné značení  stříkané barvou nebo prováděné z nátěrových hmot plošné šipky, symboly, nápisy</t>
  </si>
  <si>
    <t>74</t>
  </si>
  <si>
    <t>916131213</t>
  </si>
  <si>
    <t>Osazení silničního obrubníku betonového stojatého s boční opěrou do lože z betonu prostého</t>
  </si>
  <si>
    <t>1645665643</t>
  </si>
  <si>
    <t>Osazení silničního obrubníku betonového se zřízením lože, s vyplněním a zatřením spár cementovou maltou stojatého s boční opěrou z betonu prostého, do lože z betonu prostého</t>
  </si>
  <si>
    <t>21,25+179,61-37,9</t>
  </si>
  <si>
    <t>7+6-(1+1)</t>
  </si>
  <si>
    <t>75</t>
  </si>
  <si>
    <t>59217031</t>
  </si>
  <si>
    <t>obrubník betonový silniční 1000x150x250mm</t>
  </si>
  <si>
    <t>-1816587936</t>
  </si>
  <si>
    <t>179,61-37,9</t>
  </si>
  <si>
    <t>141,71*1,02 'Přepočtené koeficientem množství</t>
  </si>
  <si>
    <t>76</t>
  </si>
  <si>
    <t>59217030</t>
  </si>
  <si>
    <t>obrubník betonový silniční přechodový 1000x150x150-250mm</t>
  </si>
  <si>
    <t>-785159507</t>
  </si>
  <si>
    <t>"L" 7-1</t>
  </si>
  <si>
    <t>"P" 6-1</t>
  </si>
  <si>
    <t>11*1,02 'Přepočtené koeficientem množství</t>
  </si>
  <si>
    <t>77</t>
  </si>
  <si>
    <t>59217029</t>
  </si>
  <si>
    <t>obrubník betonový silniční nájezdový 1000x150x150mm</t>
  </si>
  <si>
    <t>62969615</t>
  </si>
  <si>
    <t>21,25</t>
  </si>
  <si>
    <t>21,25*1,02 'Přepočtené koeficientem množství</t>
  </si>
  <si>
    <t>78</t>
  </si>
  <si>
    <t>916133112</t>
  </si>
  <si>
    <t>Osazení silničního obrubníku betonového ke kruhovým objezdům do lože z betonu prostého s boční opěrou</t>
  </si>
  <si>
    <t>1343226109</t>
  </si>
  <si>
    <t>Osazení silničního obrubníku ke kruhovým objezdům se zřízením lože tl. do 150 mm, s vyplněním a zatřením spár cementovou maltou betonového, do lože z betonu prostého s boční opěrou</t>
  </si>
  <si>
    <t>3,6+0,6+0,6</t>
  </si>
  <si>
    <t>79</t>
  </si>
  <si>
    <t>59217057</t>
  </si>
  <si>
    <t>obrubník betonový pro kruhový objezd přímý 200x600x300mm</t>
  </si>
  <si>
    <t>-1162723521</t>
  </si>
  <si>
    <t>3,6</t>
  </si>
  <si>
    <t>3,6*1,02 'Přepočtené koeficientem množství</t>
  </si>
  <si>
    <t>80</t>
  </si>
  <si>
    <t>59217056</t>
  </si>
  <si>
    <t>obrubník betonový pro kruhový objezd přechodový R0,5 200x600x300mm</t>
  </si>
  <si>
    <t>149876622</t>
  </si>
  <si>
    <t>"2 ks, L,P" 0,6+0,6</t>
  </si>
  <si>
    <t>1,2*1,02 'Přepočtené koeficientem množství</t>
  </si>
  <si>
    <t>81</t>
  </si>
  <si>
    <t>916231213</t>
  </si>
  <si>
    <t>Osazení chodníkového obrubníku betonového stojatého s boční opěrou do lože z betonu prostého</t>
  </si>
  <si>
    <t>-1881756388</t>
  </si>
  <si>
    <t>Osazení chodníkového obrubníku betonového se zřízením lože, s vyplněním a zatřením spár cementovou maltou stojatého s boční opěrou z betonu prostého, do lože z betonu prostého</t>
  </si>
  <si>
    <t>255,19-54,44</t>
  </si>
  <si>
    <t>82</t>
  </si>
  <si>
    <t>59217016</t>
  </si>
  <si>
    <t>obrubník betonový chodníkový 1000x80x250mm</t>
  </si>
  <si>
    <t>-49368969</t>
  </si>
  <si>
    <t>200,75*1,02 'Přepočtené koeficientem množství</t>
  </si>
  <si>
    <t>83</t>
  </si>
  <si>
    <t>916431112</t>
  </si>
  <si>
    <t>Osazení bezbariérového betonového obrubníku do betonového lože tl 150 mm s boční opěrou</t>
  </si>
  <si>
    <t>-639589474</t>
  </si>
  <si>
    <t xml:space="preserve">Osazení betonového bezbariérového obrubníku  s ložem betonovým tl. 150 mm úložná šířka do 400 mm s boční opěrou</t>
  </si>
  <si>
    <t>30+2+2</t>
  </si>
  <si>
    <t>84</t>
  </si>
  <si>
    <t>59217040</t>
  </si>
  <si>
    <t>obrubník betonový bezbariérový náběhový</t>
  </si>
  <si>
    <t>1347931181</t>
  </si>
  <si>
    <t>Poznámka k položce:_x000d_
typ dle PD</t>
  </si>
  <si>
    <t>"přehodová levá" 2</t>
  </si>
  <si>
    <t>"přehodová pravá" 2</t>
  </si>
  <si>
    <t>4*1,02 'Přepočtené koeficientem množství</t>
  </si>
  <si>
    <t>85</t>
  </si>
  <si>
    <t>59217041</t>
  </si>
  <si>
    <t>obrubník betonový bezbariérový přímý</t>
  </si>
  <si>
    <t>-2034739303</t>
  </si>
  <si>
    <t xml:space="preserve">Poznámka k položce:_x000d_
typ dle PD_x000d_
</t>
  </si>
  <si>
    <t>30*1,02 'Přepočtené koeficientem množství</t>
  </si>
  <si>
    <t>86</t>
  </si>
  <si>
    <t>919732211</t>
  </si>
  <si>
    <t>Styčná spára napojení nového živičného povrchu na stávající za tepla š 15 mm hl 25 mm s prořezáním</t>
  </si>
  <si>
    <t>1262205386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</si>
  <si>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</si>
  <si>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254,7</t>
  </si>
  <si>
    <t>87</t>
  </si>
  <si>
    <t>919735112</t>
  </si>
  <si>
    <t>Řezání stávajícího živičného krytu hl přes 50 do 100 mm</t>
  </si>
  <si>
    <t>-1260114582</t>
  </si>
  <si>
    <t xml:space="preserve">Řezání stávajícího živičného krytu nebo podkladu  hloubky přes 50 do 100 mm</t>
  </si>
  <si>
    <t>88</t>
  </si>
  <si>
    <t>936104211</t>
  </si>
  <si>
    <t>Montáž odpadkového koše do betonové patky</t>
  </si>
  <si>
    <t>1379233131</t>
  </si>
  <si>
    <t xml:space="preserve">Montáž odpadkového koše  do betonové patky</t>
  </si>
  <si>
    <t>Poznámka k položce:_x000d_
stávající</t>
  </si>
  <si>
    <t>96</t>
  </si>
  <si>
    <t>Bourání konstrukcí</t>
  </si>
  <si>
    <t>89</t>
  </si>
  <si>
    <t>113106142</t>
  </si>
  <si>
    <t>Rozebrání dlažeb z betonových nebo kamenných dlaždic komunikací pro pěší strojně pl přes 50 m2</t>
  </si>
  <si>
    <t>-1272174772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</si>
  <si>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</si>
  <si>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108,9</t>
  </si>
  <si>
    <t>90</t>
  </si>
  <si>
    <t>113106185</t>
  </si>
  <si>
    <t>Rozebrání dlažeb vozovek z drobných kostek s ložem z kameniva strojně pl do 50 m2</t>
  </si>
  <si>
    <t>-798392295</t>
  </si>
  <si>
    <t>Rozebrání dlažeb a dílců vozovek a ploch s přemístěním hmot na skládku na vzdálenost do 3 m nebo s naložením na dopravní prostředek, s jakoukoliv výplní spár strojně plochy jednotlivě do 50 m2 z drobných kostek nebo odseků s ložem z kameniva</t>
  </si>
  <si>
    <t>25,2-20,5</t>
  </si>
  <si>
    <t>91</t>
  </si>
  <si>
    <t>113106292</t>
  </si>
  <si>
    <t>Rozebrání vozovek ze silničních dílců spáry zalité cementovou maltou strojně pl přes 50 do 200 m2</t>
  </si>
  <si>
    <t>1163332292</t>
  </si>
  <si>
    <t>Rozebrání dlažeb a dílců vozovek a ploch s přemístěním hmot na skládku na vzdálenost do 3 m nebo s naložením na dopravní prostředek, s jakoukoliv výplní spár strojně plochy jednotlivě přes 50 m2 do 200 m2 ze silničních dílců jakýchkoliv rozměrů, s ložem z kameniva nebo živice se spárami zalitými cementovou maltou</t>
  </si>
  <si>
    <t>164,6</t>
  </si>
  <si>
    <t>92</t>
  </si>
  <si>
    <t>113107161</t>
  </si>
  <si>
    <t>Odstranění podkladu z kameniva drceného tl do 100 mm strojně pl přes 50 do 200 m2</t>
  </si>
  <si>
    <t>-2091387273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</si>
  <si>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</si>
  <si>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246,28</t>
  </si>
  <si>
    <t>93</t>
  </si>
  <si>
    <t>113107163</t>
  </si>
  <si>
    <t>Odstranění podkladu z kameniva drceného tl přes 200 do 300 mm strojně pl přes 50 do 200 m2</t>
  </si>
  <si>
    <t>120119942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</si>
  <si>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</si>
  <si>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207,4</t>
  </si>
  <si>
    <t>94</t>
  </si>
  <si>
    <t>113107322</t>
  </si>
  <si>
    <t>Odstranění podkladu z kameniva drceného tl přes 100 do 200 mm strojně pl do 50 m2</t>
  </si>
  <si>
    <t>805770614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</si>
  <si>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</si>
  <si>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35,5</t>
  </si>
  <si>
    <t>95</t>
  </si>
  <si>
    <t>113154121</t>
  </si>
  <si>
    <t>Frézování živičného krytu tl do 30 mm pruh š přes 0,5 do 1 m pl do 500 m2 bez překážek v trase</t>
  </si>
  <si>
    <t>2005870609</t>
  </si>
  <si>
    <t xml:space="preserve">Frézování živičného podkladu nebo krytu  s naložením na dopravní prostředek plochy do 500 m2 bez překážek v trase pruhu šířky přes 0,5 m do 1 m, tloušťky vrstvy do 30 mm</t>
  </si>
  <si>
    <t xml:space="preserve">"ložní vrstva, ZAS-T1" </t>
  </si>
  <si>
    <t>113154122</t>
  </si>
  <si>
    <t>Frézování živičného krytu tl 40 mm pruh š přes 0,5 do 1 m pl do 500 m2 bez překážek v trase</t>
  </si>
  <si>
    <t>1933725683</t>
  </si>
  <si>
    <t xml:space="preserve">Frézování živičného podkladu nebo krytu  s naložením na dopravní prostředek plochy do 500 m2 bez překážek v trase pruhu šířky přes 0,5 m do 1 m, tloušťky vrstvy 40 mm</t>
  </si>
  <si>
    <t>"obrusná vrstva, ZAS-T1"</t>
  </si>
  <si>
    <t>411,8</t>
  </si>
  <si>
    <t>"podkladní vrstva, ZAS-T4"</t>
  </si>
  <si>
    <t>97</t>
  </si>
  <si>
    <t>113202111</t>
  </si>
  <si>
    <t>Vytrhání obrub krajníků obrubníků stojatých</t>
  </si>
  <si>
    <t>995499244</t>
  </si>
  <si>
    <t xml:space="preserve">Vytrhání obrub  s vybouráním lože, s přemístěním hmot na skládku na vzdálenost do 3 m nebo s naložením na dopravní prostředek z krajníků nebo obrubníků stojatých</t>
  </si>
  <si>
    <t>67,2</t>
  </si>
  <si>
    <t>98</t>
  </si>
  <si>
    <t>113204111</t>
  </si>
  <si>
    <t>Vytrhání obrub záhonových</t>
  </si>
  <si>
    <t>2120636864</t>
  </si>
  <si>
    <t xml:space="preserve">Vytrhání obrub  s vybouráním lože, s přemístěním hmot na skládku na vzdálenost do 3 m nebo s naložením na dopravní prostředek záhonových</t>
  </si>
  <si>
    <t>99</t>
  </si>
  <si>
    <t>961044111</t>
  </si>
  <si>
    <t>Bourání základů z betonu prostého</t>
  </si>
  <si>
    <t>1424331104</t>
  </si>
  <si>
    <t xml:space="preserve">Bourání základů z betonu  prostého</t>
  </si>
  <si>
    <t>"základ příštřešku, odhad" 2</t>
  </si>
  <si>
    <t>100</t>
  </si>
  <si>
    <t>966001311</t>
  </si>
  <si>
    <t>Odstranění odpadkového koše s betonovou patkou</t>
  </si>
  <si>
    <t>-1690694447</t>
  </si>
  <si>
    <t xml:space="preserve">Odstranění odpadkového koše  s betonovou patkou</t>
  </si>
  <si>
    <t>Poznámka k položce:_x000d_
bude znovu použit</t>
  </si>
  <si>
    <t>101</t>
  </si>
  <si>
    <t>966006132</t>
  </si>
  <si>
    <t>Odstranění značek dopravních nebo orientačních se sloupky s betonovými patkami</t>
  </si>
  <si>
    <t>1971209903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</si>
  <si>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</si>
  <si>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"odstranění"</t>
  </si>
  <si>
    <t>"IZ4a" 1</t>
  </si>
  <si>
    <t>"IZ4a+IS15a" 1+1</t>
  </si>
  <si>
    <t>"IJ4a" 2</t>
  </si>
  <si>
    <t>"IP6" 2</t>
  </si>
  <si>
    <t>102</t>
  </si>
  <si>
    <t>966006211</t>
  </si>
  <si>
    <t>Odstranění svislých dopravních značek ze sloupů, sloupků nebo konzol</t>
  </si>
  <si>
    <t>-2117965510</t>
  </si>
  <si>
    <t xml:space="preserve">Odstranění (demontáž) svislých dopravních značek  s odklizením materiálu na skládku na vzdálenost do 20 m nebo s naložením na dopravní prostředek ze sloupů, sloupků nebo konzol</t>
  </si>
  <si>
    <t>1+1+1+2+1</t>
  </si>
  <si>
    <t>103</t>
  </si>
  <si>
    <t>966007222</t>
  </si>
  <si>
    <t>Odstranění vodorovného dopravního značení vodním paprskem čáry značené plastem š do 250 mm</t>
  </si>
  <si>
    <t>775819769</t>
  </si>
  <si>
    <t>Odstranění vodorovného dopravního značení vodním paprskem pod tlakem 2 500 barů (např. Peel Jet) z betonového nebo živičného povrchu značeného plastem čáry šířky do 250 mm</t>
  </si>
  <si>
    <t>104</t>
  </si>
  <si>
    <t>966007223</t>
  </si>
  <si>
    <t>Odstranění vodorovného dopravního značení vodním paprskem z plochy značené plastem</t>
  </si>
  <si>
    <t>-771505566</t>
  </si>
  <si>
    <t>Odstranění vodorovného dopravního značení vodním paprskem pod tlakem 2 500 barů (např. Peel Jet) z betonového nebo živičného povrchu značeného plastem plošného</t>
  </si>
  <si>
    <t>"V11a" 10</t>
  </si>
  <si>
    <t>"V7a" 15</t>
  </si>
  <si>
    <t>997</t>
  </si>
  <si>
    <t>Přesun sutě</t>
  </si>
  <si>
    <t>105</t>
  </si>
  <si>
    <t>997221551</t>
  </si>
  <si>
    <t>Vodorovná doprava suti ze sypkých materiálů do 1 km</t>
  </si>
  <si>
    <t>2111153982</t>
  </si>
  <si>
    <t xml:space="preserve">Vodorovná doprava suti  bez naložení, ale se složením a s hrubým urovnáním ze sypkých materiálů, na vzdálenost do 1 km</t>
  </si>
  <si>
    <t>"podklad" 89,162+91,256+10,295</t>
  </si>
  <si>
    <t>"frézink T1" 16,993+(411,8*0,092)</t>
  </si>
  <si>
    <t>"frézink T4" (246,28*0,092)</t>
  </si>
  <si>
    <t>106</t>
  </si>
  <si>
    <t>997221559</t>
  </si>
  <si>
    <t>Příplatek ZKD 1 km u vodorovné dopravy suti ze sypkých materiálů</t>
  </si>
  <si>
    <t>11201109</t>
  </si>
  <si>
    <t xml:space="preserve">Vodorovná doprava suti  bez naložení, ale se složením a s hrubým urovnáním Příplatek k ceně za každý další i započatý 1 km přes 1 km</t>
  </si>
  <si>
    <t>"podklad" (89,162+91,256+10,295)*9</t>
  </si>
  <si>
    <t>"frézink T1" (16,993+(411,8*0,092))*9</t>
  </si>
  <si>
    <t>"frézink T4" (246,28*0,092)*9</t>
  </si>
  <si>
    <t>107</t>
  </si>
  <si>
    <t>997221561</t>
  </si>
  <si>
    <t>Vodorovná doprava suti z kusových materiálů do 1 km</t>
  </si>
  <si>
    <t>-922609437</t>
  </si>
  <si>
    <t xml:space="preserve">Vodorovná doprava suti  bez naložení, ale se složením a s hrubým urovnáním z kusových materiálů, na vzdálenost do 1 km</t>
  </si>
  <si>
    <t>"beton" 27,77+13,776+2+4+0,087+0,902</t>
  </si>
  <si>
    <t>"kostky" 1,504</t>
  </si>
  <si>
    <t>108</t>
  </si>
  <si>
    <t>997221569</t>
  </si>
  <si>
    <t>Příplatek ZKD 1 km u vodorovné dopravy suti z kusových materiálů</t>
  </si>
  <si>
    <t>1869359546</t>
  </si>
  <si>
    <t>"beton" (27,77+13,776+2+4+0,087+0,902)*9</t>
  </si>
  <si>
    <t>"kostky" 1,504*9</t>
  </si>
  <si>
    <t>109</t>
  </si>
  <si>
    <t>997221571</t>
  </si>
  <si>
    <t>Vodorovná doprava vybouraných hmot do 1 km</t>
  </si>
  <si>
    <t>1752821039</t>
  </si>
  <si>
    <t xml:space="preserve">Vodorovná doprava vybouraných hmot  bez naložení, ale se složením a s hrubým urovnáním na vzdálenost do 1 km</t>
  </si>
  <si>
    <t>69,955</t>
  </si>
  <si>
    <t>110</t>
  </si>
  <si>
    <t>997221579</t>
  </si>
  <si>
    <t>Příplatek ZKD 1 km u vodorovné dopravy vybouraných hmot</t>
  </si>
  <si>
    <t>247757220</t>
  </si>
  <si>
    <t xml:space="preserve">Vodorovná doprava vybouraných hmot  bez naložení, ale se složením a s hrubým urovnáním na vzdálenost Příplatek k ceně za každý další i započatý 1 km přes 1 km</t>
  </si>
  <si>
    <t>69,955*9</t>
  </si>
  <si>
    <t>111</t>
  </si>
  <si>
    <t>997013847</t>
  </si>
  <si>
    <t>Poplatek za uložení na skládce (skládkovné) odpadu asfaltového s dehtem kód odpadu 17 03 01</t>
  </si>
  <si>
    <t>2059746747</t>
  </si>
  <si>
    <t>Poplatek za uložení stavebního odpadu na skládce (skládkovné) asfaltového s obsahem dehtu zatříděného do Katalogu odpadů pod kódem 17 03 01</t>
  </si>
  <si>
    <t>112</t>
  </si>
  <si>
    <t>997221861</t>
  </si>
  <si>
    <t>Poplatek za uložení stavebního odpadu na recyklační skládce (skládkovné) z prostého betonu pod kódem 17 01 01</t>
  </si>
  <si>
    <t>-1133647089</t>
  </si>
  <si>
    <t>Poplatek za uložení stavebního odpadu na recyklační skládce (skládkovné) z prostého betonu zatříděného do Katalogu odpadů pod kódem 17 01 01</t>
  </si>
  <si>
    <t>27,77+13,776+2+4+0,087+0,902</t>
  </si>
  <si>
    <t>113</t>
  </si>
  <si>
    <t>997221862</t>
  </si>
  <si>
    <t>Poplatek za uložení stavebního odpadu na recyklační skládce (skládkovné) z armovaného betonu pod kódem 17 01 01</t>
  </si>
  <si>
    <t>544948089</t>
  </si>
  <si>
    <t>Poplatek za uložení stavebního odpadu na recyklační skládce (skládkovné) z armovaného betonu zatříděného do Katalogu odpadů pod kódem 17 01 01</t>
  </si>
  <si>
    <t>114</t>
  </si>
  <si>
    <t>997221873</t>
  </si>
  <si>
    <t>764585754</t>
  </si>
  <si>
    <t>89,162+91,256+10,295</t>
  </si>
  <si>
    <t>1,504</t>
  </si>
  <si>
    <t>115</t>
  </si>
  <si>
    <t>997221875</t>
  </si>
  <si>
    <t>Poplatek za uložení stavebního odpadu na recyklační skládce (skládkovné) asfaltového bez obsahu dehtu zatříděného do Katalogu odpadů pod kódem 17 03 02</t>
  </si>
  <si>
    <t>1501899029</t>
  </si>
  <si>
    <t>998</t>
  </si>
  <si>
    <t>Přesun hmot</t>
  </si>
  <si>
    <t>116</t>
  </si>
  <si>
    <t>998223011</t>
  </si>
  <si>
    <t>Přesun hmot pro pozemní komunikace s krytem dlážděným</t>
  </si>
  <si>
    <t>1513234619</t>
  </si>
  <si>
    <t xml:space="preserve">Přesun hmot pro pozemní komunikace s krytem dlážděným  dopravní vzdálenost do 200 m jakékoliv délky objektu</t>
  </si>
  <si>
    <t>PSV</t>
  </si>
  <si>
    <t>Práce a dodávky PSV</t>
  </si>
  <si>
    <t>767</t>
  </si>
  <si>
    <t>Konstrukce zámečnické</t>
  </si>
  <si>
    <t>117</t>
  </si>
  <si>
    <t>767163121</t>
  </si>
  <si>
    <t>Montáž přímého kovového zábradlí z dílců do betonu v rovině</t>
  </si>
  <si>
    <t>1366570391</t>
  </si>
  <si>
    <t>Montáž kompletního kovového zábradlí přímého z dílců v rovině (na rovné ploše) kotveného do betonu</t>
  </si>
  <si>
    <t xml:space="preserve">Poznámka k položce:_x000d_
- Zámečnický výrobek, uchycení dle PD (D.101.1, D.101.5, D.101.7)_x000d_
- Segmenty zábradlí budou kotveny k úhlovým zídkám provrtáním tělesa zídky a přišroubováním šrouby M16 (22 ks) s hladkým dříkem, délky 150 mm (délka závitu 44 mm). Šroub bude opatřen maticí M16 (22 ks). Šroub i matice bude opatřeny podložkou M16 (44 ks). Spojovací materiál bude proveden z nerezové oceli A2. Detail zábradlí viz výkresová část_x000d_
</t>
  </si>
  <si>
    <t>2*11</t>
  </si>
  <si>
    <t>118</t>
  </si>
  <si>
    <t>767995113</t>
  </si>
  <si>
    <t>Montáž atypických zámečnických konstrukcí hm přes 10 do 20 kg</t>
  </si>
  <si>
    <t>kg</t>
  </si>
  <si>
    <t>-1984032973</t>
  </si>
  <si>
    <t xml:space="preserve">Montáž ostatních atypických zámečnických konstrukcí  hmotnosti přes 10 do 20 kg</t>
  </si>
  <si>
    <t>51+66+199</t>
  </si>
  <si>
    <t>119</t>
  </si>
  <si>
    <t>14011026</t>
  </si>
  <si>
    <t>trubka ocelová bezešvá hladká jakost 11 353 51x3,2mm</t>
  </si>
  <si>
    <t>-1910286862</t>
  </si>
  <si>
    <t>(1,85+4,02)*11</t>
  </si>
  <si>
    <t>64,57*1,05 'Přepočtené koeficientem množství</t>
  </si>
  <si>
    <t>120</t>
  </si>
  <si>
    <t>14011018</t>
  </si>
  <si>
    <t>trubka ocelová bezešvá hladká jakost 11 353 38x2,6mm</t>
  </si>
  <si>
    <t>771271525</t>
  </si>
  <si>
    <t>(1,85+0,8)*11</t>
  </si>
  <si>
    <t>29,15*1,05 'Přepočtené koeficientem množství</t>
  </si>
  <si>
    <t>121</t>
  </si>
  <si>
    <t>13010532.x</t>
  </si>
  <si>
    <t>úhelník ocelový nerovnostranný jakost 11 375 200x100x10mm</t>
  </si>
  <si>
    <t>1269410452</t>
  </si>
  <si>
    <t>Poznámka k položce:_x000d_
23,1 kg/m</t>
  </si>
  <si>
    <t>"pro uchycení, L - 100x200x100"</t>
  </si>
  <si>
    <t>(((11*2)*0,1)*23,1)/1000</t>
  </si>
  <si>
    <t>0,051*1,05 'Přepočtené koeficientem množství</t>
  </si>
  <si>
    <t>122</t>
  </si>
  <si>
    <t>767996801</t>
  </si>
  <si>
    <t>Demontáž atypických zámečnických konstrukcí rozebráním hm jednotlivých dílů do 50 kg</t>
  </si>
  <si>
    <t>12468841</t>
  </si>
  <si>
    <t xml:space="preserve">Demontáž ostatních zámečnických konstrukcí  o hmotnosti jednotlivých dílů rozebráním do 50 kg</t>
  </si>
  <si>
    <t>"přístřěšek, plech 3x1,5x2,5, odhad" 150</t>
  </si>
  <si>
    <t>123</t>
  </si>
  <si>
    <t>998767101</t>
  </si>
  <si>
    <t>Přesun hmot tonážní pro zámečnické konstrukce v objektech v do 6 m</t>
  </si>
  <si>
    <t>417590464</t>
  </si>
  <si>
    <t xml:space="preserve">Přesun hmot pro zámečnické konstrukce  stanovený z hmotnosti přesunovaného materiálu vodorovná dopravní vzdálenost do 50 m v objektech výšky do 6 m</t>
  </si>
  <si>
    <t>789</t>
  </si>
  <si>
    <t>Povrchové úpravy ocelových konstrukcí a technologických zařízení</t>
  </si>
  <si>
    <t>124</t>
  </si>
  <si>
    <t>789431531</t>
  </si>
  <si>
    <t>Žárové stříkání potrubí do DN 50 ZnAl 100 μm</t>
  </si>
  <si>
    <t>-707467582</t>
  </si>
  <si>
    <t>Žárové stříkání potrubí slitinou zinacor ZnAl, tloušťky 100 μm do DN 50</t>
  </si>
  <si>
    <t>(4,02+1,85)*11*(PI*0,051)</t>
  </si>
  <si>
    <t>(0,91+0,91+0,8)*11*(PI*0,038)</t>
  </si>
  <si>
    <t>Práce a dodávky M</t>
  </si>
  <si>
    <t>46-M</t>
  </si>
  <si>
    <t>Zemní práce při extr.mont.pracích</t>
  </si>
  <si>
    <t>125</t>
  </si>
  <si>
    <t>460671112</t>
  </si>
  <si>
    <t>Výstražná fólie pro krytí kabelů šířky 25 cm</t>
  </si>
  <si>
    <t>2011806866</t>
  </si>
  <si>
    <t>Výstražná fólie z PVC pro krytí kabelů včetně vyrovnání povrchu rýhy, rozvinutí a uložení fólie šířky do 25 cm</t>
  </si>
  <si>
    <t>96,6</t>
  </si>
  <si>
    <t>126</t>
  </si>
  <si>
    <t>460751122</t>
  </si>
  <si>
    <t>Osazení kabelových kanálů zapuštěných do terénu z prefabrikovaných betonových žlabů vnější šířky přes 20 do 25 cm</t>
  </si>
  <si>
    <t>-2030063355</t>
  </si>
  <si>
    <t>Osazení kabelových kanálů včetně utěsnění, vyspárování a zakrytí víkem z prefabrikovaných betonových žlabů zapuštěných do terénu, včetně výkopu horniny vnější šířky přes 20 do 25 cm</t>
  </si>
  <si>
    <t>127</t>
  </si>
  <si>
    <t>59213011</t>
  </si>
  <si>
    <t>žlab kabelový betonový k ochraně zemního drátovodného vedení 100x23x19cm</t>
  </si>
  <si>
    <t>128</t>
  </si>
  <si>
    <t>58281878</t>
  </si>
  <si>
    <t>96,6*1,02 'Přepočtené koeficientem množství</t>
  </si>
  <si>
    <t>OST</t>
  </si>
  <si>
    <t>Ostatní</t>
  </si>
  <si>
    <t>odstranění</t>
  </si>
  <si>
    <t>Ekologická likvidace autovraku "Škoda Favorit"</t>
  </si>
  <si>
    <t>kpl</t>
  </si>
  <si>
    <t>512</t>
  </si>
  <si>
    <t>-795980734</t>
  </si>
  <si>
    <t>Ekologická likvidace autovraku "Škoda Favorit", naložení odvoz, likvidace</t>
  </si>
  <si>
    <t>SO 101s - Sanace zemní pláně</t>
  </si>
  <si>
    <t>122251104</t>
  </si>
  <si>
    <t>Odkopávky a prokopávky nezapažené v hornině třídy těžitelnosti I skupiny 3 objem do 500 m3 strojně</t>
  </si>
  <si>
    <t>52963509</t>
  </si>
  <si>
    <t>Odkopávky a prokopávky nezapažené strojně v hornině třídy těžitelnosti I skupiny 3 přes 100 do 500 m3</t>
  </si>
  <si>
    <t>421,05*0,3</t>
  </si>
  <si>
    <t>-78,93*0,3</t>
  </si>
  <si>
    <t>Mezisoučet</t>
  </si>
  <si>
    <t>162,1*0,4</t>
  </si>
  <si>
    <t>2118791680</t>
  </si>
  <si>
    <t>167,476</t>
  </si>
  <si>
    <t>1862464644</t>
  </si>
  <si>
    <t>167,476*1,8 'Přepočtené koeficientem množství</t>
  </si>
  <si>
    <t>564951313</t>
  </si>
  <si>
    <t>Podklad z betonového recyklátu plochy přes 100 m2 tl 150 mm</t>
  </si>
  <si>
    <t>-1517828282</t>
  </si>
  <si>
    <t>Podklad nebo podsyp z betonového recyklátu s rozprostřením a zhutněním plochy přes 100 m2, po zhutnění tl. 150 mm</t>
  </si>
  <si>
    <t>"2 vrstvy, tl. celkem 300 mm"</t>
  </si>
  <si>
    <t>(421,05-78,93)*2</t>
  </si>
  <si>
    <t>564961315</t>
  </si>
  <si>
    <t>Podklad z betonového recyklátu plochy přes 100 m2 tl 200 mm</t>
  </si>
  <si>
    <t>-1890105787</t>
  </si>
  <si>
    <t>Podklad nebo podsyp z betonového recyklátu s rozprostřením a zhutněním plochy přes 100 m2, po zhutnění tl. 200 mm</t>
  </si>
  <si>
    <t>"2 vrstvy, tl. celkem 400 mm"</t>
  </si>
  <si>
    <t>162,1*2</t>
  </si>
  <si>
    <t>919726122</t>
  </si>
  <si>
    <t>Geotextilie pro ochranu, separaci a filtraci netkaná měrná hm přes 200 do 300 g/m2</t>
  </si>
  <si>
    <t>233958297</t>
  </si>
  <si>
    <t>Geotextilie netkaná pro ochranu, separaci nebo filtraci měrná hmotnost přes 200 do 300 g/m2</t>
  </si>
  <si>
    <t>629,05-78,93</t>
  </si>
  <si>
    <t>998229111</t>
  </si>
  <si>
    <t>Přesun hmot ruční pro pozemní komunikace s krytem z kameniva, betonu,živice na vzdálenost do 50 m</t>
  </si>
  <si>
    <t>-746741532</t>
  </si>
  <si>
    <t>Přesun hmot ruční pro pozemní komunikace s naložením a složením na vzdálenost do 50 m, s krytem z kameniva, monolitickým betonovým nebo živičným</t>
  </si>
  <si>
    <t>SO 401 - Veřejné osvětlení</t>
  </si>
  <si>
    <t xml:space="preserve">    21-M - Elektromontáže</t>
  </si>
  <si>
    <t xml:space="preserve">    21-M_D - Elektromontáže - demontáž</t>
  </si>
  <si>
    <t xml:space="preserve">    21-M_M - Elektromontáže - materiál</t>
  </si>
  <si>
    <t>21-M</t>
  </si>
  <si>
    <t>Elektromontáže</t>
  </si>
  <si>
    <t>Pol19</t>
  </si>
  <si>
    <t xml:space="preserve">Montáž ocelových stožárů OSV 100-43  8m</t>
  </si>
  <si>
    <t>ks</t>
  </si>
  <si>
    <t>1347326889</t>
  </si>
  <si>
    <t>Pol20</t>
  </si>
  <si>
    <t>Montáž výložníku na stožár VO, délka 1m</t>
  </si>
  <si>
    <t>1907893123</t>
  </si>
  <si>
    <t>Pol20.1</t>
  </si>
  <si>
    <t>Montáž výložníku na stožár VO, délka 2m</t>
  </si>
  <si>
    <t>1698789810</t>
  </si>
  <si>
    <t>Pol21</t>
  </si>
  <si>
    <t xml:space="preserve">Montáž ocelových stožárů OSV 060-30   6m</t>
  </si>
  <si>
    <t>-565455484</t>
  </si>
  <si>
    <t>Pol22</t>
  </si>
  <si>
    <t xml:space="preserve">Montáž svítidla  BARA 1C2.60-3070-ME  49W</t>
  </si>
  <si>
    <t>-660775100</t>
  </si>
  <si>
    <t>Pol23</t>
  </si>
  <si>
    <t>Montáž svítidla BARA E XXX.60-4070-PX 55W</t>
  </si>
  <si>
    <t>-513811315</t>
  </si>
  <si>
    <t>Pol24</t>
  </si>
  <si>
    <t>Uložení PVC pouzdra pro stožáry VO</t>
  </si>
  <si>
    <t>1359101579</t>
  </si>
  <si>
    <t>Pol25</t>
  </si>
  <si>
    <t>Uložení plechů či keramické desky (dlaždice pro stožáry)</t>
  </si>
  <si>
    <t>1499105702</t>
  </si>
  <si>
    <t>Pol26</t>
  </si>
  <si>
    <t>Montáž elektrovýzbroje 1,5 - 35 vč. skleněné pojistky 6A</t>
  </si>
  <si>
    <t>-1408267893</t>
  </si>
  <si>
    <t>Pol27</t>
  </si>
  <si>
    <t>Montáž kabelu CYKY-J 4x16mm2</t>
  </si>
  <si>
    <t>1479667766</t>
  </si>
  <si>
    <t>Pol28</t>
  </si>
  <si>
    <t>Montáž kabelu CYKY-J 3x1,5mm2, volně uložený vč. zapojení</t>
  </si>
  <si>
    <t>865310703</t>
  </si>
  <si>
    <t>Pol29</t>
  </si>
  <si>
    <t xml:space="preserve">Uložení uzemňovacího vedení vodičů FeZn  do kabelové rýhy, vč. zapojení</t>
  </si>
  <si>
    <t>-431777178</t>
  </si>
  <si>
    <t>Pol30</t>
  </si>
  <si>
    <t>Montáž označovacích štítků</t>
  </si>
  <si>
    <t>1801619119</t>
  </si>
  <si>
    <t>Pol31</t>
  </si>
  <si>
    <t>Montáž svorek hromosvodových</t>
  </si>
  <si>
    <t>137980119</t>
  </si>
  <si>
    <t>Pol32</t>
  </si>
  <si>
    <t>Montáž korugované chráničky HDPE ø63 mm</t>
  </si>
  <si>
    <t>-1750519572</t>
  </si>
  <si>
    <t>Pol33</t>
  </si>
  <si>
    <t>Montáž korugované chráničky HDPE ø110 mm</t>
  </si>
  <si>
    <t>-264081158</t>
  </si>
  <si>
    <t>21-M_D</t>
  </si>
  <si>
    <t>Elektromontáže - demontáž</t>
  </si>
  <si>
    <t>Pol34</t>
  </si>
  <si>
    <t>Demontáž stávájícího stožáru VO, včetně betonového základu</t>
  </si>
  <si>
    <t>-1568345892</t>
  </si>
  <si>
    <t>Pol35</t>
  </si>
  <si>
    <t>Demontáž stávajících svítidel, vč. Elektrovýzbroje</t>
  </si>
  <si>
    <t>-1744106303</t>
  </si>
  <si>
    <t>Pol36</t>
  </si>
  <si>
    <t>Demontáž stávajícího kabelového vedení VO</t>
  </si>
  <si>
    <t>-1778165517</t>
  </si>
  <si>
    <t>21-M_M</t>
  </si>
  <si>
    <t>Elektromontáže - materiál</t>
  </si>
  <si>
    <t>Pol37</t>
  </si>
  <si>
    <t>Ocelový válcový silniční stožár VO výšky 8m</t>
  </si>
  <si>
    <t>81395490</t>
  </si>
  <si>
    <t>Pol38</t>
  </si>
  <si>
    <t>Výložník, délka 1m</t>
  </si>
  <si>
    <t>-1823008896</t>
  </si>
  <si>
    <t>Pol38.1</t>
  </si>
  <si>
    <t>Výložník, délka 2m</t>
  </si>
  <si>
    <t>-2121032255</t>
  </si>
  <si>
    <t>Pol39</t>
  </si>
  <si>
    <t>Ocelový válcový silniční stožár VO výšky 6m</t>
  </si>
  <si>
    <t>-1986894877</t>
  </si>
  <si>
    <t>Pol40</t>
  </si>
  <si>
    <t>Výzbroj stožárová 1,5-35 MM odbočovací vč. sklněná pojistka 6A</t>
  </si>
  <si>
    <t>-132325260</t>
  </si>
  <si>
    <t>Pol41</t>
  </si>
  <si>
    <t>Svorka odbočovací a spojovací pro pásek 30x4 mm, FeZn</t>
  </si>
  <si>
    <t>-1789652757</t>
  </si>
  <si>
    <t>Pol42</t>
  </si>
  <si>
    <t xml:space="preserve">Svítidlo  BARA 1C2.60-3070-ME  49W</t>
  </si>
  <si>
    <t>2068601861</t>
  </si>
  <si>
    <t>Pol43</t>
  </si>
  <si>
    <t xml:space="preserve">Svítidlo  BARA E XXX.60-4070-PX 55W</t>
  </si>
  <si>
    <t>-1562413099</t>
  </si>
  <si>
    <t>Pol44</t>
  </si>
  <si>
    <t>Plech nebo keramická deska (dlaždice) pod stožár</t>
  </si>
  <si>
    <t>-1049250660</t>
  </si>
  <si>
    <t>Pol45</t>
  </si>
  <si>
    <t>Označovací štítek stožáru VO</t>
  </si>
  <si>
    <t>1173982423</t>
  </si>
  <si>
    <t>Pol46</t>
  </si>
  <si>
    <t>Označovací štítek kabelu</t>
  </si>
  <si>
    <t>-611674174</t>
  </si>
  <si>
    <t>Pol47</t>
  </si>
  <si>
    <t>Kabel CYKY 4Jx16mm2</t>
  </si>
  <si>
    <t>1362512561</t>
  </si>
  <si>
    <t>Pol48</t>
  </si>
  <si>
    <t>Kabel CYKY-J 3x1,5mm2</t>
  </si>
  <si>
    <t>-1785568249</t>
  </si>
  <si>
    <t>Pol49</t>
  </si>
  <si>
    <t>Zemníci pásek FeZn 30x4mm (drát FeZn ø10mm)</t>
  </si>
  <si>
    <t>1673115294</t>
  </si>
  <si>
    <t>Pol50</t>
  </si>
  <si>
    <t>Uzemňovací svorka</t>
  </si>
  <si>
    <t>-1320240409</t>
  </si>
  <si>
    <t>Pol51</t>
  </si>
  <si>
    <t>Korugovaná chránička HDPE ø63 mm</t>
  </si>
  <si>
    <t>-1216302680</t>
  </si>
  <si>
    <t>Pol52</t>
  </si>
  <si>
    <t>Korugovaná chránička HDPE ø110 mm</t>
  </si>
  <si>
    <t>-939937697</t>
  </si>
  <si>
    <t>Pol53</t>
  </si>
  <si>
    <t>Výstražná bezpečnostní fólie 330 mm x 0,4 mm</t>
  </si>
  <si>
    <t>882491364</t>
  </si>
  <si>
    <t>Pol54</t>
  </si>
  <si>
    <t>Drobný elektroinstalační materiál</t>
  </si>
  <si>
    <t>2049719735</t>
  </si>
  <si>
    <t>Pol1</t>
  </si>
  <si>
    <t>Vytyčení kabelové trasy</t>
  </si>
  <si>
    <t>-1350327583</t>
  </si>
  <si>
    <t>Pol2</t>
  </si>
  <si>
    <t>Výkop pro základy stožárů 8m</t>
  </si>
  <si>
    <t>-1327450681</t>
  </si>
  <si>
    <t>Pol3</t>
  </si>
  <si>
    <t>Výkop pro základy stožárů 6m</t>
  </si>
  <si>
    <t>-1946358500</t>
  </si>
  <si>
    <t>Pol4.1</t>
  </si>
  <si>
    <t>Výkop kabelové rýhy hloubka 30cm, šíře 35cm</t>
  </si>
  <si>
    <t>-172881675</t>
  </si>
  <si>
    <t>Pol4</t>
  </si>
  <si>
    <t>Výkop kabelové rýhy hloubka 70cm, šíře 35cm</t>
  </si>
  <si>
    <t>1392030636</t>
  </si>
  <si>
    <t>Pol5</t>
  </si>
  <si>
    <t>Pokládka chráničky HDPE ø63 mm</t>
  </si>
  <si>
    <t>-428997887</t>
  </si>
  <si>
    <t>Pol6</t>
  </si>
  <si>
    <t>Pokládka chráničky HDPE ø110 mm</t>
  </si>
  <si>
    <t>-660707139</t>
  </si>
  <si>
    <t>Pol7</t>
  </si>
  <si>
    <t>Výstražná páska pro zabezpečení výkopu zřízení</t>
  </si>
  <si>
    <t>-741352165</t>
  </si>
  <si>
    <t>Pol8</t>
  </si>
  <si>
    <t>Výstražná páska pro zabezpečení výkopu odstranění</t>
  </si>
  <si>
    <t>-1962353857</t>
  </si>
  <si>
    <t>Pol9</t>
  </si>
  <si>
    <t>Zhotovení beton. základu stožárů OSV 100-43, beton C16/20</t>
  </si>
  <si>
    <t>-138721032</t>
  </si>
  <si>
    <t>Pol10</t>
  </si>
  <si>
    <t>Zhotovení beton. základu stožárů OSV 060-30, beton C16/20</t>
  </si>
  <si>
    <t>-1835870734</t>
  </si>
  <si>
    <t>Pol11</t>
  </si>
  <si>
    <t>Zásyp kabelové rýhy hloubka 70cm, šíře 35cm</t>
  </si>
  <si>
    <t>-851248276</t>
  </si>
  <si>
    <t>Pol12</t>
  </si>
  <si>
    <t>Protlak pod vozovkou pro PVC chráničku ø110mm</t>
  </si>
  <si>
    <t>-2044677973</t>
  </si>
  <si>
    <t>Pol13</t>
  </si>
  <si>
    <t>Ruční výkop „startovací jámy“ pro provedení protlaku (2x1x1,5m)</t>
  </si>
  <si>
    <t>-1141248089</t>
  </si>
  <si>
    <t>Pol14</t>
  </si>
  <si>
    <t>Ruční výkop „cílové j ámy“ pro provedení protlaku (1x1x1,5m)</t>
  </si>
  <si>
    <t>297315995</t>
  </si>
  <si>
    <t>Pol15</t>
  </si>
  <si>
    <t>Kabelové pískové lože</t>
  </si>
  <si>
    <t>-2102626018</t>
  </si>
  <si>
    <t>Pol16</t>
  </si>
  <si>
    <t>Zásyp štěrkové drtě do kabelových rýh</t>
  </si>
  <si>
    <t>-1753012827</t>
  </si>
  <si>
    <t>Pol17</t>
  </si>
  <si>
    <t>Odvoz zeminy</t>
  </si>
  <si>
    <t>-465331539</t>
  </si>
  <si>
    <t>Pol18</t>
  </si>
  <si>
    <t>Ostatní zemní práce</t>
  </si>
  <si>
    <t>-554461878</t>
  </si>
  <si>
    <t>VRN - Vedlejší rozpočtové nákaldy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</si>
  <si>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</si>
  <si>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</si>
  <si>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</si>
  <si>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VRN_SO 401 - Vedlejší rozpočtové náklady_SO 401</t>
  </si>
  <si>
    <t>Vedlejší rozpočtové náklady</t>
  </si>
  <si>
    <t>VRN1</t>
  </si>
  <si>
    <t>Průzkumné, geodetické a projektové práce</t>
  </si>
  <si>
    <t>012303000</t>
  </si>
  <si>
    <t>Geodetické práce po výstavbě (zaměření skutečného provedení vč. GP)</t>
  </si>
  <si>
    <t>1024</t>
  </si>
  <si>
    <t>519327887</t>
  </si>
  <si>
    <t>Geodetické práce po výstavbě</t>
  </si>
  <si>
    <t>VRN3</t>
  </si>
  <si>
    <t>Zařízení staveniště</t>
  </si>
  <si>
    <t>030001000</t>
  </si>
  <si>
    <t>-1309255981</t>
  </si>
  <si>
    <t>032803000</t>
  </si>
  <si>
    <t>Zřízení a zrušení provizorního nástupiště</t>
  </si>
  <si>
    <t>-325031524</t>
  </si>
  <si>
    <t>Ostatní vybavení staveniště - Zřízení a zrušení provizorního nástupiště</t>
  </si>
  <si>
    <t>034303000</t>
  </si>
  <si>
    <t>Dopravní značení na staveništi</t>
  </si>
  <si>
    <t>736388607</t>
  </si>
  <si>
    <t xml:space="preserve">Poznámka k položce:_x000d_
dle PD přílohy: B, D.101.8 </t>
  </si>
  <si>
    <t>VRN_SO 401</t>
  </si>
  <si>
    <t>Vedlejší rozpočtové náklady_SO 401</t>
  </si>
  <si>
    <t>Pol56</t>
  </si>
  <si>
    <t>Výchozí revize elektro, zpráva (Soustava VO)</t>
  </si>
  <si>
    <t>-1557044078</t>
  </si>
  <si>
    <t>Pol58</t>
  </si>
  <si>
    <t>Geodetické práce po ukončení montáže (zaměření skut. Provedení stavby)</t>
  </si>
  <si>
    <t>243520736</t>
  </si>
  <si>
    <t>B - Neuznatelné náklady</t>
  </si>
  <si>
    <t>"zemina vhodná k ohumusování" (7,9)*0,15</t>
  </si>
  <si>
    <t>(58,43)*0,2</t>
  </si>
  <si>
    <t>(20,5)*0,22</t>
  </si>
  <si>
    <t>"zemina vhodná k ohumusování na skládku stavby" 7,9*0,15</t>
  </si>
  <si>
    <t>"zemina vhodná k ohumusování ze skládky stavby na místo upotřebení" (233,8)*0,15</t>
  </si>
  <si>
    <t>16,196+0,35</t>
  </si>
  <si>
    <t>75641004</t>
  </si>
  <si>
    <t>233,8*0,15</t>
  </si>
  <si>
    <t>16,546</t>
  </si>
  <si>
    <t>16,546*1,8 'Přepočtené koeficientem množství</t>
  </si>
  <si>
    <t>-1465209187</t>
  </si>
  <si>
    <t>1,185</t>
  </si>
  <si>
    <t>181111111</t>
  </si>
  <si>
    <t>Plošná úprava terénu do 500 m2 zemina skupiny 1 až 4 nerovnosti přes 50 do 100 mm v rovinně a svahu do 1:5</t>
  </si>
  <si>
    <t>884315605</t>
  </si>
  <si>
    <t>Plošná úprava terénu v zemině skupiny 1 až 4 s urovnáním povrchu bez doplnění ornice souvislé plochy do 500 m2 při nerovnostech terénu přes 50 do 100 mm v rovině nebo na svahu do 1:5</t>
  </si>
  <si>
    <t>342,1</t>
  </si>
  <si>
    <t>181351103</t>
  </si>
  <si>
    <t>Rozprostření ornice tl vrstvy do 200 mm pl přes 100 do 500 m2 v rovině nebo ve svahu do 1:5 strojně</t>
  </si>
  <si>
    <t>-344767652</t>
  </si>
  <si>
    <t>Rozprostření a urovnání ornice v rovině nebo ve svahu sklonu do 1:5 strojně při souvislé ploše přes 100 do 500 m2, tl. vrstvy do 200 mm</t>
  </si>
  <si>
    <t>10364101</t>
  </si>
  <si>
    <t xml:space="preserve">zemina pro terénní úpravy -  ornice</t>
  </si>
  <si>
    <t>1468327399</t>
  </si>
  <si>
    <t>"potřeba" (342,1)*0,15</t>
  </si>
  <si>
    <t>"stávající" -(233,8)*0,15</t>
  </si>
  <si>
    <t>16,245*1,8 'Přepočtené koeficientem množství</t>
  </si>
  <si>
    <t>181411131</t>
  </si>
  <si>
    <t>Založení parkového trávníku výsevem pl do 1000 m2 v rovině a ve svahu do 1:5</t>
  </si>
  <si>
    <t>1326392023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</si>
  <si>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</si>
  <si>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</si>
  <si>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</si>
  <si>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-444410136</t>
  </si>
  <si>
    <t>342,1*0,03</t>
  </si>
  <si>
    <t>20,5+58,43</t>
  </si>
  <si>
    <t>183101221</t>
  </si>
  <si>
    <t>Jamky pro výsadbu s výměnou 50 % půdy zeminy tř 1 až 4 obj přes 0,4 do 1 m3 v rovině a svahu do 1:5</t>
  </si>
  <si>
    <t>-1194538961</t>
  </si>
  <si>
    <t>Hloubení jamek pro vysazování rostlin v zemině tř.1 až 4 s výměnou půdy z 50% v rovině nebo na svahu do 1:5, objemu přes 0,40 do 1,00 m3</t>
  </si>
  <si>
    <t>10321100</t>
  </si>
  <si>
    <t>zahradní substrát pro výsadbu VL</t>
  </si>
  <si>
    <t>1791871035</t>
  </si>
  <si>
    <t>1*0,7*0,5</t>
  </si>
  <si>
    <t>183402121</t>
  </si>
  <si>
    <t>Rozrušení půdy souvislé pl přes 100 do 500 m2 hl přes 50 do 150 mm v rovině a svahu do 1:5</t>
  </si>
  <si>
    <t>1982946151</t>
  </si>
  <si>
    <t>Rozrušení půdy na hloubku přes 50 do 150 mm souvislé plochy do 500 m2 v rovině nebo na svahu do 1:5</t>
  </si>
  <si>
    <t>184102116</t>
  </si>
  <si>
    <t>Výsadba dřeviny s balem D přes 0,6 do 0,8 m do jamky se zalitím v rovině a svahu do 1:5</t>
  </si>
  <si>
    <t>339710477</t>
  </si>
  <si>
    <t xml:space="preserve">Výsadba dřeviny s balem do předem vyhloubené jamky se zalitím  v rovině nebo na svahu do 1:5, při průměru balu přes 600 do 800 mm</t>
  </si>
  <si>
    <t>Strom_D</t>
  </si>
  <si>
    <t xml:space="preserve">strom, "dodávka dle investora"  velikost ok 12-14</t>
  </si>
  <si>
    <t>1489477623</t>
  </si>
  <si>
    <t xml:space="preserve">strom, "dodávka dle investora"  velikost ok 12-14
výška nasazení koruny 200 cm</t>
  </si>
  <si>
    <t>Poznámka k položce:_x000d_
lípa srdčitá "Green Globe"</t>
  </si>
  <si>
    <t>184215133</t>
  </si>
  <si>
    <t>Ukotvení kmene dřevin třemi kůly D do 0,1 m dl přes 2 do 3 m</t>
  </si>
  <si>
    <t>801263865</t>
  </si>
  <si>
    <t>Ukotvení dřeviny kůly třemi kůly, délky přes 2 do 3 m</t>
  </si>
  <si>
    <t>60591255</t>
  </si>
  <si>
    <t>kůl vyvazovací dřevěný impregnovaný D 8cm dl 2,5m</t>
  </si>
  <si>
    <t>-1141312951</t>
  </si>
  <si>
    <t>(1)*3</t>
  </si>
  <si>
    <t>184215412</t>
  </si>
  <si>
    <t>Zhotovení závlahové mísy dřevin D přes 0,5 do 1,0 m v rovině nebo na svahu do 1:5</t>
  </si>
  <si>
    <t>-1255178599</t>
  </si>
  <si>
    <t>Zhotovení závlahové mísy u solitérních dřevin v rovině nebo na svahu do 1:5, o průměru mísy přes 0,5 do 1 m</t>
  </si>
  <si>
    <t>58333651</t>
  </si>
  <si>
    <t>kamenivo těžené hrubé frakce 8/16</t>
  </si>
  <si>
    <t>721907155</t>
  </si>
  <si>
    <t>1*0,8*0,1</t>
  </si>
  <si>
    <t>184501121</t>
  </si>
  <si>
    <t>Zhotovení obalu z juty v jedné vrstvě v rovině a svahu do 1:5</t>
  </si>
  <si>
    <t>-740726648</t>
  </si>
  <si>
    <t xml:space="preserve">Zhotovení obalu kmene a spodních částí větví stromu z juty  v jedné vrstvě v rovině nebo na svahu do 1:5</t>
  </si>
  <si>
    <t>184501121.X</t>
  </si>
  <si>
    <t>Zhotovení obalu v patě stromu v rovině a svahu do 1:5</t>
  </si>
  <si>
    <t>-1585259044</t>
  </si>
  <si>
    <t xml:space="preserve">Zhotovení obalu kmene a spodních částí stromu  v jedné vrstvě v rovině nebo na svahu do 1:5</t>
  </si>
  <si>
    <t xml:space="preserve">Poznámka k položce:_x000d_
Polyethylénová (PE) perforovaná chránička k ochraně paty kmene stromku před poškozením strunovou sekačkou. _x000d_
    flexibilní_x000d_
    integrované zámky pro snadné připevnění kolem kmenu stromku a spojování více kusů dohromady_x000d_
    dlouhá životnost - UV stabilizovaný PE (100% recyklovatelný)_x000d_
    snadná montáž i demontáž_x000d_
    tloušťka materiálu - 2 mm_x000d_
    výborná vzdušnost - podélně dělená_x000d_
    barva - zelená </t>
  </si>
  <si>
    <t>184802111</t>
  </si>
  <si>
    <t>Chemické odplevelení před založením kultury nad 20 m2 postřikem na široko v rovině a svahu do 1:5</t>
  </si>
  <si>
    <t>-2063970134</t>
  </si>
  <si>
    <t xml:space="preserve">Chemické odplevelení půdy před založením kultury, trávníku nebo zpevněných ploch  o výměře jednotlivě přes 20 m2 v rovině nebo na svahu do 1:5 postřikem na široko</t>
  </si>
  <si>
    <t>184816112.R</t>
  </si>
  <si>
    <t>Hnojení pomocí tablet k jedné sazenici vč. dodání hnojiva</t>
  </si>
  <si>
    <t>-1147138634</t>
  </si>
  <si>
    <t>Hnojení pomocí tablet k jedné sazenici</t>
  </si>
  <si>
    <t>Poznámka k položce:_x000d_
položka vč. dodávky hnojiva</t>
  </si>
  <si>
    <t>(1)*8</t>
  </si>
  <si>
    <t>185804312</t>
  </si>
  <si>
    <t>Zalití rostlin vodou plocha přes 20 m2</t>
  </si>
  <si>
    <t>-1418803155</t>
  </si>
  <si>
    <t>Zalití rostlin vodou plochy záhonů jednotlivě přes 20 m2</t>
  </si>
  <si>
    <t>342,1*0,025</t>
  </si>
  <si>
    <t>"Chodník" 58,43</t>
  </si>
  <si>
    <t>"Vjezd" 20,5</t>
  </si>
  <si>
    <t>58,43+0,6</t>
  </si>
  <si>
    <t>58,43</t>
  </si>
  <si>
    <t>58,43*1,02 'Přepočtené koeficientem množství</t>
  </si>
  <si>
    <t>dlažba tvar obdélník betonová pro nevidomé 200x100x60mm červená</t>
  </si>
  <si>
    <t>CS ÚRS 2021 01</t>
  </si>
  <si>
    <t>1428854731</t>
  </si>
  <si>
    <t>0,6</t>
  </si>
  <si>
    <t>0,6*1,03 'Přepočtené koeficientem množství</t>
  </si>
  <si>
    <t>20,5</t>
  </si>
  <si>
    <t>20,5*1,03 'Přepočtené koeficientem množství</t>
  </si>
  <si>
    <t>"V1a" 2</t>
  </si>
  <si>
    <t>"V4" 41,6</t>
  </si>
  <si>
    <t>"V13a" 11,2</t>
  </si>
  <si>
    <t>"V16" 5,1</t>
  </si>
  <si>
    <t>"V9a" 3,5</t>
  </si>
  <si>
    <t>976154436</t>
  </si>
  <si>
    <t>37,9</t>
  </si>
  <si>
    <t>(1+1)</t>
  </si>
  <si>
    <t>-113759941</t>
  </si>
  <si>
    <t>37,9*1,02 'Přepočtené koeficientem množství</t>
  </si>
  <si>
    <t>-628065232</t>
  </si>
  <si>
    <t>"L" 1</t>
  </si>
  <si>
    <t>"P" 1</t>
  </si>
  <si>
    <t>2*1,02 'Přepočtené koeficientem množství</t>
  </si>
  <si>
    <t>54,44</t>
  </si>
  <si>
    <t>54,44*1,02 'Přepočtené koeficientem množství</t>
  </si>
  <si>
    <t>93593240R</t>
  </si>
  <si>
    <t>Odvodňovací plastový žlab monolitický pro zatížení D400 vnitřní š 100 mm, 150x230 mm</t>
  </si>
  <si>
    <t>1642950926</t>
  </si>
  <si>
    <t>Odvodňovací plastový žlab monolitický pro zatížení D400 vnitřní š 100 mm, 150x230 mm,</t>
  </si>
  <si>
    <t>Přístřešek</t>
  </si>
  <si>
    <t>Dodávka a montáž zastávkového přístřešku 1,5x2,86x2,55 m ATYP</t>
  </si>
  <si>
    <t>-1632791294</t>
  </si>
  <si>
    <t>Dodávka a montáž zastávkového přístřešku 1,5x2,86x2,55 m,
zastřešení kaleným bezpečnostním sklem, zadní stěna kalené bezp. sklo, bez CLV, odvodnění vedené sloupem s vyústěním nad dlažbu za zadní stěnou přístřešku, bez lavičky</t>
  </si>
  <si>
    <t>Poznámka k položce:_x000d_
Dodávka vč. montáže a zřízení spodní stavby (základové kce)</t>
  </si>
  <si>
    <t>spodní stavba</t>
  </si>
  <si>
    <t>Montáž vč. dodávky spodní stavby pro uchycení přístřešku</t>
  </si>
  <si>
    <t>-771185540</t>
  </si>
  <si>
    <t>3,485</t>
  </si>
  <si>
    <t>3,485*9</t>
  </si>
  <si>
    <t>6,56</t>
  </si>
  <si>
    <t>6,56*9</t>
  </si>
  <si>
    <t>3,485+6,56</t>
  </si>
  <si>
    <t>78,93*0,3</t>
  </si>
  <si>
    <t>23,679</t>
  </si>
  <si>
    <t>23,679*1,8 'Přepočtené koeficientem množství</t>
  </si>
  <si>
    <t>(78,93)*2</t>
  </si>
  <si>
    <t>78,93</t>
  </si>
  <si>
    <t>SO 402 - Nová kabelová přeložka</t>
  </si>
  <si>
    <t>D1 - ZEMNÍ PRÁCE</t>
  </si>
  <si>
    <t>D2 - MONTÁŽ</t>
  </si>
  <si>
    <t>D3 - MATERIÁL</t>
  </si>
  <si>
    <t>D1</t>
  </si>
  <si>
    <t>ZEMNÍ PRÁCE</t>
  </si>
  <si>
    <t>Pol61</t>
  </si>
  <si>
    <t>Pol62</t>
  </si>
  <si>
    <t>Ruční překop 120cm, šíře 500cm</t>
  </si>
  <si>
    <t>Pol67</t>
  </si>
  <si>
    <t>Zásyp kabelové rýhy hloubka 120cm, šíře 500cm</t>
  </si>
  <si>
    <t>Pol68</t>
  </si>
  <si>
    <t>D2</t>
  </si>
  <si>
    <t>MONTÁŽ</t>
  </si>
  <si>
    <t>D3</t>
  </si>
  <si>
    <t>MATERIÁL</t>
  </si>
  <si>
    <t>256</t>
  </si>
  <si>
    <t>Pol69</t>
  </si>
  <si>
    <t>Pol70</t>
  </si>
  <si>
    <t>460161272</t>
  </si>
  <si>
    <t>Hloubení kabelových rýh ručně š 50 cm hl 80 cm v hornině tř I skupiny 3</t>
  </si>
  <si>
    <t>-1880168828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</si>
  <si>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</si>
  <si>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460431282</t>
  </si>
  <si>
    <t>Zásyp kabelových rýh ručně se zhutněním š 50 cm hl 80 cm z horniny tř I skupiny 3</t>
  </si>
  <si>
    <t>395777985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</si>
  <si>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</si>
  <si>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460541112</t>
  </si>
  <si>
    <t>Úprava pláně při elektromontážích strojně v hornině třídy těžitelnosti I skupiny 1 až 3 se zhutněním</t>
  </si>
  <si>
    <t>440003015</t>
  </si>
  <si>
    <t>Úprava pláně strojně v hornině třídy těžitelnosti I skupiny 1 až 3 se zhutněním</t>
  </si>
  <si>
    <t>3,5</t>
  </si>
  <si>
    <t>460871143</t>
  </si>
  <si>
    <t>Podklad vozovky a chodníku ze štěrkodrti se zhutněním při elektromontážích tloušťky do 15 cm</t>
  </si>
  <si>
    <t>461536738</t>
  </si>
  <si>
    <t>Podklad vozovek a chodníků včetně rozprostření a úpravy ze štěrkodrti, včetně zhutnění, tloušťky přes 10 do 15 cm</t>
  </si>
  <si>
    <t>3,5+3,5</t>
  </si>
  <si>
    <t>460881212</t>
  </si>
  <si>
    <t>Kryt vozovky a chodníku z asfaltového betonu při elektromontážích vrstva ložní tloušťky 5 cm</t>
  </si>
  <si>
    <t>1427582908</t>
  </si>
  <si>
    <t>Kryt vozovek a chodníků z asfaltového betonu vrstva ložní, tloušťky 5 cm</t>
  </si>
  <si>
    <t>460881223</t>
  </si>
  <si>
    <t>Kryt vozovky a chodníku z asfaltového betonu při elektromontážích vrstva obrusná tloušťky 5 cm</t>
  </si>
  <si>
    <t>109667001</t>
  </si>
  <si>
    <t>Kryt vozovek a chodníků z asfaltového betonu vrstva obrusná, tloušťky 5 cm</t>
  </si>
  <si>
    <t>468011123</t>
  </si>
  <si>
    <t>Odstranění podkladu nebo krytu komunikace při elektromontážích z kameniva drceného tloušťky do 30 cm</t>
  </si>
  <si>
    <t>1822936271</t>
  </si>
  <si>
    <t>Odstranění podkladů nebo krytů komunikací včetně rozpojení na kusy a zarovnání styčné spáry z kameniva drceného, tloušťky přes 20 do 30 cm</t>
  </si>
  <si>
    <t>468011142</t>
  </si>
  <si>
    <t>Odstranění podkladu nebo krytu komunikace při elektromontážích ze živice tloušťky do 10 cm</t>
  </si>
  <si>
    <t>184193109</t>
  </si>
  <si>
    <t>Odstranění podkladů nebo krytů komunikací včetně rozpojení na kusy a zarovnání styčné spáry ze živice, tloušťky přes 5 do 10 cm</t>
  </si>
  <si>
    <t>468041122</t>
  </si>
  <si>
    <t>Řezání živičného podkladu nebo krytu při elektromontážích hloubky do 10 cm</t>
  </si>
  <si>
    <t>-547341217</t>
  </si>
  <si>
    <t>Řezání spár v podkladu nebo krytu živičném, tloušťky přes 5 do 10 cm</t>
  </si>
  <si>
    <t>469972111</t>
  </si>
  <si>
    <t>Odvoz suti a vybouraných hmot při elektromontážích do 1 km</t>
  </si>
  <si>
    <t>1472521513</t>
  </si>
  <si>
    <t>Odvoz suti a vybouraných hmot odvoz suti a vybouraných hmot do 1 km</t>
  </si>
  <si>
    <t>1,96</t>
  </si>
  <si>
    <t>469972121</t>
  </si>
  <si>
    <t>Příplatek k odvozu suti a vybouraných hmot při elektromontážích za každý další 1 km</t>
  </si>
  <si>
    <t>-68907933</t>
  </si>
  <si>
    <t>Odvoz suti a vybouraných hmot odvoz suti a vybouraných hmot Příplatek k ceně za každý další i započatý 1 km</t>
  </si>
  <si>
    <t>1,96*9</t>
  </si>
  <si>
    <t>469973124</t>
  </si>
  <si>
    <t xml:space="preserve">Poplatek za uložení stavebního odpadu na recyklační skládce (skládkovné) směsného stavebního a demoličního kód odpadu  17 09 04</t>
  </si>
  <si>
    <t>-1501842355</t>
  </si>
  <si>
    <t>Poplatek za uložení stavebního odpadu na skládce (skládkovné) na recyklační skládce (skládkovné) směsného stavebního a demoličního zatříděného do Katalogu odpadů pod kódem 17 09 04</t>
  </si>
  <si>
    <t>1,54</t>
  </si>
  <si>
    <t>469973125</t>
  </si>
  <si>
    <t>-189566758</t>
  </si>
  <si>
    <t>Poplatek za uložení stavebního odpadu na skládce (skládkovné) na recyklační skládce (skládkovné) asfaltového bez obsahu dehtu zatříděného do Katalogu odpadů pod kódem 17 03 02</t>
  </si>
  <si>
    <t>0,42</t>
  </si>
  <si>
    <t>CS ÚRS 2023 01</t>
  </si>
  <si>
    <t>624821951</t>
  </si>
  <si>
    <t xml:space="preserve">    VRN4 - Inženýrská činnost</t>
  </si>
  <si>
    <t>012103000</t>
  </si>
  <si>
    <t>Geodetické práce před výstavbou (Vytyčení IS)</t>
  </si>
  <si>
    <t>-42800424</t>
  </si>
  <si>
    <t>Geodetické práce před výstavbou</t>
  </si>
  <si>
    <t>012203000</t>
  </si>
  <si>
    <t>Geodetické práce při provádění stavby</t>
  </si>
  <si>
    <t>-125961475</t>
  </si>
  <si>
    <t>VRN4</t>
  </si>
  <si>
    <t>Inženýrská činnost</t>
  </si>
  <si>
    <t>043154000</t>
  </si>
  <si>
    <t>Zkoušky hutnicí</t>
  </si>
  <si>
    <t>-87169679</t>
  </si>
  <si>
    <t>Pol55</t>
  </si>
  <si>
    <t>Autorský dozor (dle skutečně naběhlých hodin)</t>
  </si>
  <si>
    <t>hod.</t>
  </si>
  <si>
    <t>-673151365</t>
  </si>
  <si>
    <t>Pol57</t>
  </si>
  <si>
    <t>2067719808</t>
  </si>
  <si>
    <t>Pol59</t>
  </si>
  <si>
    <t>Práce technika, koordinace, inženýrská činnost - technický dozor</t>
  </si>
  <si>
    <t>-175299754</t>
  </si>
  <si>
    <t>Pol60</t>
  </si>
  <si>
    <t>Dokumentace skutečného provedení stavby</t>
  </si>
  <si>
    <t>-1981273379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</si>
</sst>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56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022-2-21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Teplice - přechod pro chodce a chodníky Hudcov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Hudcov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3. 3. 2023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Projekce dopravní Filip,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ROUND(AG95+AG100,2)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ROUND(AS95+AS100,2)</f>
        <v>0</v>
      </c>
      <c r="AT94" s="115">
        <f>ROUND(SUM(AV94:AW94),2)</f>
        <v>0</v>
      </c>
      <c r="AU94" s="116">
        <f>ROUND(AU95+AU100,5)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ROUND(AZ95+AZ100,2)</f>
        <v>0</v>
      </c>
      <c r="BA94" s="115">
        <f>ROUND(BA95+BA100,2)</f>
        <v>0</v>
      </c>
      <c r="BB94" s="115">
        <f>ROUND(BB95+BB100,2)</f>
        <v>0</v>
      </c>
      <c r="BC94" s="115">
        <f>ROUND(BC95+BC100,2)</f>
        <v>0</v>
      </c>
      <c r="BD94" s="117">
        <f>ROUND(BD95+BD100,2)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16.5" customHeight="1">
      <c r="A95" s="7"/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ROUND(SUM(AG96:AG99),2)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84</v>
      </c>
      <c r="AR95" s="127"/>
      <c r="AS95" s="128">
        <f>ROUND(SUM(AS96:AS99),2)</f>
        <v>0</v>
      </c>
      <c r="AT95" s="129">
        <f>ROUND(SUM(AV95:AW95),2)</f>
        <v>0</v>
      </c>
      <c r="AU95" s="130">
        <f>ROUND(SUM(AU96:AU99),5)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ROUND(SUM(AZ96:AZ99),2)</f>
        <v>0</v>
      </c>
      <c r="BA95" s="129">
        <f>ROUND(SUM(BA96:BA99),2)</f>
        <v>0</v>
      </c>
      <c r="BB95" s="129">
        <f>ROUND(SUM(BB96:BB99),2)</f>
        <v>0</v>
      </c>
      <c r="BC95" s="129">
        <f>ROUND(SUM(BC96:BC99),2)</f>
        <v>0</v>
      </c>
      <c r="BD95" s="131">
        <f>ROUND(SUM(BD96:BD99),2)</f>
        <v>0</v>
      </c>
      <c r="BE95" s="7"/>
      <c r="BS95" s="132" t="s">
        <v>77</v>
      </c>
      <c r="BT95" s="132" t="s">
        <v>85</v>
      </c>
      <c r="BU95" s="132" t="s">
        <v>79</v>
      </c>
      <c r="BV95" s="132" t="s">
        <v>80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4" customFormat="1" ht="16.5" customHeight="1">
      <c r="A96" s="133" t="s">
        <v>88</v>
      </c>
      <c r="B96" s="71"/>
      <c r="C96" s="134"/>
      <c r="D96" s="134"/>
      <c r="E96" s="135" t="s">
        <v>89</v>
      </c>
      <c r="F96" s="135"/>
      <c r="G96" s="135"/>
      <c r="H96" s="135"/>
      <c r="I96" s="135"/>
      <c r="J96" s="134"/>
      <c r="K96" s="135" t="s">
        <v>90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'SO 101 - Komunikace a zpe...'!J32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91</v>
      </c>
      <c r="AR96" s="73"/>
      <c r="AS96" s="138">
        <v>0</v>
      </c>
      <c r="AT96" s="139">
        <f>ROUND(SUM(AV96:AW96),2)</f>
        <v>0</v>
      </c>
      <c r="AU96" s="140">
        <f>'SO 101 - Komunikace a zpe...'!P137</f>
        <v>0</v>
      </c>
      <c r="AV96" s="139">
        <f>'SO 101 - Komunikace a zpe...'!J35</f>
        <v>0</v>
      </c>
      <c r="AW96" s="139">
        <f>'SO 101 - Komunikace a zpe...'!J36</f>
        <v>0</v>
      </c>
      <c r="AX96" s="139">
        <f>'SO 101 - Komunikace a zpe...'!J37</f>
        <v>0</v>
      </c>
      <c r="AY96" s="139">
        <f>'SO 101 - Komunikace a zpe...'!J38</f>
        <v>0</v>
      </c>
      <c r="AZ96" s="139">
        <f>'SO 101 - Komunikace a zpe...'!F35</f>
        <v>0</v>
      </c>
      <c r="BA96" s="139">
        <f>'SO 101 - Komunikace a zpe...'!F36</f>
        <v>0</v>
      </c>
      <c r="BB96" s="139">
        <f>'SO 101 - Komunikace a zpe...'!F37</f>
        <v>0</v>
      </c>
      <c r="BC96" s="139">
        <f>'SO 101 - Komunikace a zpe...'!F38</f>
        <v>0</v>
      </c>
      <c r="BD96" s="141">
        <f>'SO 101 - Komunikace a zpe...'!F39</f>
        <v>0</v>
      </c>
      <c r="BE96" s="4"/>
      <c r="BT96" s="142" t="s">
        <v>87</v>
      </c>
      <c r="BV96" s="142" t="s">
        <v>80</v>
      </c>
      <c r="BW96" s="142" t="s">
        <v>92</v>
      </c>
      <c r="BX96" s="142" t="s">
        <v>86</v>
      </c>
      <c r="CL96" s="142" t="s">
        <v>19</v>
      </c>
    </row>
    <row r="97" s="4" customFormat="1" ht="23.25" customHeight="1">
      <c r="A97" s="133" t="s">
        <v>88</v>
      </c>
      <c r="B97" s="71"/>
      <c r="C97" s="134"/>
      <c r="D97" s="134"/>
      <c r="E97" s="135" t="s">
        <v>93</v>
      </c>
      <c r="F97" s="135"/>
      <c r="G97" s="135"/>
      <c r="H97" s="135"/>
      <c r="I97" s="135"/>
      <c r="J97" s="134"/>
      <c r="K97" s="135" t="s">
        <v>94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'SO 101s - Sanace zemní pláně'!J32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91</v>
      </c>
      <c r="AR97" s="73"/>
      <c r="AS97" s="138">
        <v>0</v>
      </c>
      <c r="AT97" s="139">
        <f>ROUND(SUM(AV97:AW97),2)</f>
        <v>0</v>
      </c>
      <c r="AU97" s="140">
        <f>'SO 101s - Sanace zemní pláně'!P125</f>
        <v>0</v>
      </c>
      <c r="AV97" s="139">
        <f>'SO 101s - Sanace zemní pláně'!J35</f>
        <v>0</v>
      </c>
      <c r="AW97" s="139">
        <f>'SO 101s - Sanace zemní pláně'!J36</f>
        <v>0</v>
      </c>
      <c r="AX97" s="139">
        <f>'SO 101s - Sanace zemní pláně'!J37</f>
        <v>0</v>
      </c>
      <c r="AY97" s="139">
        <f>'SO 101s - Sanace zemní pláně'!J38</f>
        <v>0</v>
      </c>
      <c r="AZ97" s="139">
        <f>'SO 101s - Sanace zemní pláně'!F35</f>
        <v>0</v>
      </c>
      <c r="BA97" s="139">
        <f>'SO 101s - Sanace zemní pláně'!F36</f>
        <v>0</v>
      </c>
      <c r="BB97" s="139">
        <f>'SO 101s - Sanace zemní pláně'!F37</f>
        <v>0</v>
      </c>
      <c r="BC97" s="139">
        <f>'SO 101s - Sanace zemní pláně'!F38</f>
        <v>0</v>
      </c>
      <c r="BD97" s="141">
        <f>'SO 101s - Sanace zemní pláně'!F39</f>
        <v>0</v>
      </c>
      <c r="BE97" s="4"/>
      <c r="BT97" s="142" t="s">
        <v>87</v>
      </c>
      <c r="BV97" s="142" t="s">
        <v>80</v>
      </c>
      <c r="BW97" s="142" t="s">
        <v>95</v>
      </c>
      <c r="BX97" s="142" t="s">
        <v>86</v>
      </c>
      <c r="CL97" s="142" t="s">
        <v>19</v>
      </c>
    </row>
    <row r="98" s="4" customFormat="1" ht="16.5" customHeight="1">
      <c r="A98" s="133" t="s">
        <v>88</v>
      </c>
      <c r="B98" s="71"/>
      <c r="C98" s="134"/>
      <c r="D98" s="134"/>
      <c r="E98" s="135" t="s">
        <v>96</v>
      </c>
      <c r="F98" s="135"/>
      <c r="G98" s="135"/>
      <c r="H98" s="135"/>
      <c r="I98" s="135"/>
      <c r="J98" s="134"/>
      <c r="K98" s="135" t="s">
        <v>97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'SO 401 - Veřejné osvětlení'!J32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91</v>
      </c>
      <c r="AR98" s="73"/>
      <c r="AS98" s="138">
        <v>0</v>
      </c>
      <c r="AT98" s="139">
        <f>ROUND(SUM(AV98:AW98),2)</f>
        <v>0</v>
      </c>
      <c r="AU98" s="140">
        <f>'SO 401 - Veřejné osvětlení'!P125</f>
        <v>0</v>
      </c>
      <c r="AV98" s="139">
        <f>'SO 401 - Veřejné osvětlení'!J35</f>
        <v>0</v>
      </c>
      <c r="AW98" s="139">
        <f>'SO 401 - Veřejné osvětlení'!J36</f>
        <v>0</v>
      </c>
      <c r="AX98" s="139">
        <f>'SO 401 - Veřejné osvětlení'!J37</f>
        <v>0</v>
      </c>
      <c r="AY98" s="139">
        <f>'SO 401 - Veřejné osvětlení'!J38</f>
        <v>0</v>
      </c>
      <c r="AZ98" s="139">
        <f>'SO 401 - Veřejné osvětlení'!F35</f>
        <v>0</v>
      </c>
      <c r="BA98" s="139">
        <f>'SO 401 - Veřejné osvětlení'!F36</f>
        <v>0</v>
      </c>
      <c r="BB98" s="139">
        <f>'SO 401 - Veřejné osvětlení'!F37</f>
        <v>0</v>
      </c>
      <c r="BC98" s="139">
        <f>'SO 401 - Veřejné osvětlení'!F38</f>
        <v>0</v>
      </c>
      <c r="BD98" s="141">
        <f>'SO 401 - Veřejné osvětlení'!F39</f>
        <v>0</v>
      </c>
      <c r="BE98" s="4"/>
      <c r="BT98" s="142" t="s">
        <v>87</v>
      </c>
      <c r="BV98" s="142" t="s">
        <v>80</v>
      </c>
      <c r="BW98" s="142" t="s">
        <v>98</v>
      </c>
      <c r="BX98" s="142" t="s">
        <v>86</v>
      </c>
      <c r="CL98" s="142" t="s">
        <v>19</v>
      </c>
    </row>
    <row r="99" s="4" customFormat="1" ht="16.5" customHeight="1">
      <c r="A99" s="133" t="s">
        <v>88</v>
      </c>
      <c r="B99" s="71"/>
      <c r="C99" s="134"/>
      <c r="D99" s="134"/>
      <c r="E99" s="135" t="s">
        <v>99</v>
      </c>
      <c r="F99" s="135"/>
      <c r="G99" s="135"/>
      <c r="H99" s="135"/>
      <c r="I99" s="135"/>
      <c r="J99" s="134"/>
      <c r="K99" s="135" t="s">
        <v>100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'VRN - Vedlejší rozpočtové...'!J32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91</v>
      </c>
      <c r="AR99" s="73"/>
      <c r="AS99" s="138">
        <v>0</v>
      </c>
      <c r="AT99" s="139">
        <f>ROUND(SUM(AV99:AW99),2)</f>
        <v>0</v>
      </c>
      <c r="AU99" s="140">
        <f>'VRN - Vedlejší rozpočtové...'!P124</f>
        <v>0</v>
      </c>
      <c r="AV99" s="139">
        <f>'VRN - Vedlejší rozpočtové...'!J35</f>
        <v>0</v>
      </c>
      <c r="AW99" s="139">
        <f>'VRN - Vedlejší rozpočtové...'!J36</f>
        <v>0</v>
      </c>
      <c r="AX99" s="139">
        <f>'VRN - Vedlejší rozpočtové...'!J37</f>
        <v>0</v>
      </c>
      <c r="AY99" s="139">
        <f>'VRN - Vedlejší rozpočtové...'!J38</f>
        <v>0</v>
      </c>
      <c r="AZ99" s="139">
        <f>'VRN - Vedlejší rozpočtové...'!F35</f>
        <v>0</v>
      </c>
      <c r="BA99" s="139">
        <f>'VRN - Vedlejší rozpočtové...'!F36</f>
        <v>0</v>
      </c>
      <c r="BB99" s="139">
        <f>'VRN - Vedlejší rozpočtové...'!F37</f>
        <v>0</v>
      </c>
      <c r="BC99" s="139">
        <f>'VRN - Vedlejší rozpočtové...'!F38</f>
        <v>0</v>
      </c>
      <c r="BD99" s="141">
        <f>'VRN - Vedlejší rozpočtové...'!F39</f>
        <v>0</v>
      </c>
      <c r="BE99" s="4"/>
      <c r="BT99" s="142" t="s">
        <v>87</v>
      </c>
      <c r="BV99" s="142" t="s">
        <v>80</v>
      </c>
      <c r="BW99" s="142" t="s">
        <v>101</v>
      </c>
      <c r="BX99" s="142" t="s">
        <v>86</v>
      </c>
      <c r="CL99" s="142" t="s">
        <v>19</v>
      </c>
    </row>
    <row r="100" s="7" customFormat="1" ht="16.5" customHeight="1">
      <c r="A100" s="7"/>
      <c r="B100" s="120"/>
      <c r="C100" s="121"/>
      <c r="D100" s="122" t="s">
        <v>102</v>
      </c>
      <c r="E100" s="122"/>
      <c r="F100" s="122"/>
      <c r="G100" s="122"/>
      <c r="H100" s="122"/>
      <c r="I100" s="123"/>
      <c r="J100" s="122" t="s">
        <v>103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ROUND(SUM(AG101:AG104),2)</f>
        <v>0</v>
      </c>
      <c r="AH100" s="123"/>
      <c r="AI100" s="123"/>
      <c r="AJ100" s="123"/>
      <c r="AK100" s="123"/>
      <c r="AL100" s="123"/>
      <c r="AM100" s="123"/>
      <c r="AN100" s="125">
        <f>SUM(AG100,AT100)</f>
        <v>0</v>
      </c>
      <c r="AO100" s="123"/>
      <c r="AP100" s="123"/>
      <c r="AQ100" s="126" t="s">
        <v>84</v>
      </c>
      <c r="AR100" s="127"/>
      <c r="AS100" s="128">
        <f>ROUND(SUM(AS101:AS104),2)</f>
        <v>0</v>
      </c>
      <c r="AT100" s="129">
        <f>ROUND(SUM(AV100:AW100),2)</f>
        <v>0</v>
      </c>
      <c r="AU100" s="130">
        <f>ROUND(SUM(AU101:AU104),5)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ROUND(SUM(AZ101:AZ104),2)</f>
        <v>0</v>
      </c>
      <c r="BA100" s="129">
        <f>ROUND(SUM(BA101:BA104),2)</f>
        <v>0</v>
      </c>
      <c r="BB100" s="129">
        <f>ROUND(SUM(BB101:BB104),2)</f>
        <v>0</v>
      </c>
      <c r="BC100" s="129">
        <f>ROUND(SUM(BC101:BC104),2)</f>
        <v>0</v>
      </c>
      <c r="BD100" s="131">
        <f>ROUND(SUM(BD101:BD104),2)</f>
        <v>0</v>
      </c>
      <c r="BE100" s="7"/>
      <c r="BS100" s="132" t="s">
        <v>77</v>
      </c>
      <c r="BT100" s="132" t="s">
        <v>85</v>
      </c>
      <c r="BU100" s="132" t="s">
        <v>79</v>
      </c>
      <c r="BV100" s="132" t="s">
        <v>80</v>
      </c>
      <c r="BW100" s="132" t="s">
        <v>104</v>
      </c>
      <c r="BX100" s="132" t="s">
        <v>5</v>
      </c>
      <c r="CL100" s="132" t="s">
        <v>19</v>
      </c>
      <c r="CM100" s="132" t="s">
        <v>87</v>
      </c>
    </row>
    <row r="101" s="4" customFormat="1" ht="16.5" customHeight="1">
      <c r="A101" s="133" t="s">
        <v>88</v>
      </c>
      <c r="B101" s="71"/>
      <c r="C101" s="134"/>
      <c r="D101" s="134"/>
      <c r="E101" s="135" t="s">
        <v>89</v>
      </c>
      <c r="F101" s="135"/>
      <c r="G101" s="135"/>
      <c r="H101" s="135"/>
      <c r="I101" s="135"/>
      <c r="J101" s="134"/>
      <c r="K101" s="135" t="s">
        <v>90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'SO 101 - Komunikace a zpe..._01'!J32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91</v>
      </c>
      <c r="AR101" s="73"/>
      <c r="AS101" s="138">
        <v>0</v>
      </c>
      <c r="AT101" s="139">
        <f>ROUND(SUM(AV101:AW101),2)</f>
        <v>0</v>
      </c>
      <c r="AU101" s="140">
        <f>'SO 101 - Komunikace a zpe..._01'!P127</f>
        <v>0</v>
      </c>
      <c r="AV101" s="139">
        <f>'SO 101 - Komunikace a zpe..._01'!J35</f>
        <v>0</v>
      </c>
      <c r="AW101" s="139">
        <f>'SO 101 - Komunikace a zpe..._01'!J36</f>
        <v>0</v>
      </c>
      <c r="AX101" s="139">
        <f>'SO 101 - Komunikace a zpe..._01'!J37</f>
        <v>0</v>
      </c>
      <c r="AY101" s="139">
        <f>'SO 101 - Komunikace a zpe..._01'!J38</f>
        <v>0</v>
      </c>
      <c r="AZ101" s="139">
        <f>'SO 101 - Komunikace a zpe..._01'!F35</f>
        <v>0</v>
      </c>
      <c r="BA101" s="139">
        <f>'SO 101 - Komunikace a zpe..._01'!F36</f>
        <v>0</v>
      </c>
      <c r="BB101" s="139">
        <f>'SO 101 - Komunikace a zpe..._01'!F37</f>
        <v>0</v>
      </c>
      <c r="BC101" s="139">
        <f>'SO 101 - Komunikace a zpe..._01'!F38</f>
        <v>0</v>
      </c>
      <c r="BD101" s="141">
        <f>'SO 101 - Komunikace a zpe..._01'!F39</f>
        <v>0</v>
      </c>
      <c r="BE101" s="4"/>
      <c r="BT101" s="142" t="s">
        <v>87</v>
      </c>
      <c r="BV101" s="142" t="s">
        <v>80</v>
      </c>
      <c r="BW101" s="142" t="s">
        <v>105</v>
      </c>
      <c r="BX101" s="142" t="s">
        <v>104</v>
      </c>
      <c r="CL101" s="142" t="s">
        <v>19</v>
      </c>
    </row>
    <row r="102" s="4" customFormat="1" ht="23.25" customHeight="1">
      <c r="A102" s="133" t="s">
        <v>88</v>
      </c>
      <c r="B102" s="71"/>
      <c r="C102" s="134"/>
      <c r="D102" s="134"/>
      <c r="E102" s="135" t="s">
        <v>93</v>
      </c>
      <c r="F102" s="135"/>
      <c r="G102" s="135"/>
      <c r="H102" s="135"/>
      <c r="I102" s="135"/>
      <c r="J102" s="134"/>
      <c r="K102" s="135" t="s">
        <v>94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'SO 101s - Sanace zemní pláně_01'!J32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91</v>
      </c>
      <c r="AR102" s="73"/>
      <c r="AS102" s="138">
        <v>0</v>
      </c>
      <c r="AT102" s="139">
        <f>ROUND(SUM(AV102:AW102),2)</f>
        <v>0</v>
      </c>
      <c r="AU102" s="140">
        <f>'SO 101s - Sanace zemní pláně_01'!P125</f>
        <v>0</v>
      </c>
      <c r="AV102" s="139">
        <f>'SO 101s - Sanace zemní pláně_01'!J35</f>
        <v>0</v>
      </c>
      <c r="AW102" s="139">
        <f>'SO 101s - Sanace zemní pláně_01'!J36</f>
        <v>0</v>
      </c>
      <c r="AX102" s="139">
        <f>'SO 101s - Sanace zemní pláně_01'!J37</f>
        <v>0</v>
      </c>
      <c r="AY102" s="139">
        <f>'SO 101s - Sanace zemní pláně_01'!J38</f>
        <v>0</v>
      </c>
      <c r="AZ102" s="139">
        <f>'SO 101s - Sanace zemní pláně_01'!F35</f>
        <v>0</v>
      </c>
      <c r="BA102" s="139">
        <f>'SO 101s - Sanace zemní pláně_01'!F36</f>
        <v>0</v>
      </c>
      <c r="BB102" s="139">
        <f>'SO 101s - Sanace zemní pláně_01'!F37</f>
        <v>0</v>
      </c>
      <c r="BC102" s="139">
        <f>'SO 101s - Sanace zemní pláně_01'!F38</f>
        <v>0</v>
      </c>
      <c r="BD102" s="141">
        <f>'SO 101s - Sanace zemní pláně_01'!F39</f>
        <v>0</v>
      </c>
      <c r="BE102" s="4"/>
      <c r="BT102" s="142" t="s">
        <v>87</v>
      </c>
      <c r="BV102" s="142" t="s">
        <v>80</v>
      </c>
      <c r="BW102" s="142" t="s">
        <v>106</v>
      </c>
      <c r="BX102" s="142" t="s">
        <v>104</v>
      </c>
      <c r="CL102" s="142" t="s">
        <v>19</v>
      </c>
    </row>
    <row r="103" s="4" customFormat="1" ht="16.5" customHeight="1">
      <c r="A103" s="133" t="s">
        <v>88</v>
      </c>
      <c r="B103" s="71"/>
      <c r="C103" s="134"/>
      <c r="D103" s="134"/>
      <c r="E103" s="135" t="s">
        <v>107</v>
      </c>
      <c r="F103" s="135"/>
      <c r="G103" s="135"/>
      <c r="H103" s="135"/>
      <c r="I103" s="135"/>
      <c r="J103" s="134"/>
      <c r="K103" s="135" t="s">
        <v>108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'SO 402 - Nová kabelová př...'!J32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91</v>
      </c>
      <c r="AR103" s="73"/>
      <c r="AS103" s="138">
        <v>0</v>
      </c>
      <c r="AT103" s="139">
        <f>ROUND(SUM(AV103:AW103),2)</f>
        <v>0</v>
      </c>
      <c r="AU103" s="140">
        <f>'SO 402 - Nová kabelová př...'!P125</f>
        <v>0</v>
      </c>
      <c r="AV103" s="139">
        <f>'SO 402 - Nová kabelová př...'!J35</f>
        <v>0</v>
      </c>
      <c r="AW103" s="139">
        <f>'SO 402 - Nová kabelová př...'!J36</f>
        <v>0</v>
      </c>
      <c r="AX103" s="139">
        <f>'SO 402 - Nová kabelová př...'!J37</f>
        <v>0</v>
      </c>
      <c r="AY103" s="139">
        <f>'SO 402 - Nová kabelová př...'!J38</f>
        <v>0</v>
      </c>
      <c r="AZ103" s="139">
        <f>'SO 402 - Nová kabelová př...'!F35</f>
        <v>0</v>
      </c>
      <c r="BA103" s="139">
        <f>'SO 402 - Nová kabelová př...'!F36</f>
        <v>0</v>
      </c>
      <c r="BB103" s="139">
        <f>'SO 402 - Nová kabelová př...'!F37</f>
        <v>0</v>
      </c>
      <c r="BC103" s="139">
        <f>'SO 402 - Nová kabelová př...'!F38</f>
        <v>0</v>
      </c>
      <c r="BD103" s="141">
        <f>'SO 402 - Nová kabelová př...'!F39</f>
        <v>0</v>
      </c>
      <c r="BE103" s="4"/>
      <c r="BT103" s="142" t="s">
        <v>87</v>
      </c>
      <c r="BV103" s="142" t="s">
        <v>80</v>
      </c>
      <c r="BW103" s="142" t="s">
        <v>109</v>
      </c>
      <c r="BX103" s="142" t="s">
        <v>104</v>
      </c>
      <c r="CL103" s="142" t="s">
        <v>1</v>
      </c>
    </row>
    <row r="104" s="4" customFormat="1" ht="16.5" customHeight="1">
      <c r="A104" s="133" t="s">
        <v>88</v>
      </c>
      <c r="B104" s="71"/>
      <c r="C104" s="134"/>
      <c r="D104" s="134"/>
      <c r="E104" s="135" t="s">
        <v>99</v>
      </c>
      <c r="F104" s="135"/>
      <c r="G104" s="135"/>
      <c r="H104" s="135"/>
      <c r="I104" s="135"/>
      <c r="J104" s="134"/>
      <c r="K104" s="135" t="s">
        <v>100</v>
      </c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'VRN - Vedlejší rozpočtové..._01'!J32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91</v>
      </c>
      <c r="AR104" s="73"/>
      <c r="AS104" s="143">
        <v>0</v>
      </c>
      <c r="AT104" s="144">
        <f>ROUND(SUM(AV104:AW104),2)</f>
        <v>0</v>
      </c>
      <c r="AU104" s="145">
        <f>'VRN - Vedlejší rozpočtové..._01'!P124</f>
        <v>0</v>
      </c>
      <c r="AV104" s="144">
        <f>'VRN - Vedlejší rozpočtové..._01'!J35</f>
        <v>0</v>
      </c>
      <c r="AW104" s="144">
        <f>'VRN - Vedlejší rozpočtové..._01'!J36</f>
        <v>0</v>
      </c>
      <c r="AX104" s="144">
        <f>'VRN - Vedlejší rozpočtové..._01'!J37</f>
        <v>0</v>
      </c>
      <c r="AY104" s="144">
        <f>'VRN - Vedlejší rozpočtové..._01'!J38</f>
        <v>0</v>
      </c>
      <c r="AZ104" s="144">
        <f>'VRN - Vedlejší rozpočtové..._01'!F35</f>
        <v>0</v>
      </c>
      <c r="BA104" s="144">
        <f>'VRN - Vedlejší rozpočtové..._01'!F36</f>
        <v>0</v>
      </c>
      <c r="BB104" s="144">
        <f>'VRN - Vedlejší rozpočtové..._01'!F37</f>
        <v>0</v>
      </c>
      <c r="BC104" s="144">
        <f>'VRN - Vedlejší rozpočtové..._01'!F38</f>
        <v>0</v>
      </c>
      <c r="BD104" s="146">
        <f>'VRN - Vedlejší rozpočtové..._01'!F39</f>
        <v>0</v>
      </c>
      <c r="BE104" s="4"/>
      <c r="BT104" s="142" t="s">
        <v>87</v>
      </c>
      <c r="BV104" s="142" t="s">
        <v>80</v>
      </c>
      <c r="BW104" s="142" t="s">
        <v>110</v>
      </c>
      <c r="BX104" s="142" t="s">
        <v>104</v>
      </c>
      <c r="CL104" s="142" t="s">
        <v>19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WBy6UlIRg93MFC8Cx/urVVdnGRoB+CSQ3lBKXs6xpIz8ZKQDULyVHwygMuSFjlIxxECMTF+BTNYZNTMTNKaHhg==" hashValue="n0IZ39PlldNRXlhzZe6ZLgnkprm3I52wfdCUBZeE3neXmwXepq22ke+Z8EvUmhxmQelCSuINVLMjvPYzAqvf8w==" algorithmName="SHA-512" password="CC35"/>
  <mergeCells count="78">
    <mergeCell ref="C92:G92"/>
    <mergeCell ref="D95:H95"/>
    <mergeCell ref="D100:H100"/>
    <mergeCell ref="E98:I98"/>
    <mergeCell ref="E96:I96"/>
    <mergeCell ref="E99:I99"/>
    <mergeCell ref="E101:I101"/>
    <mergeCell ref="E97:I97"/>
    <mergeCell ref="E102:I102"/>
    <mergeCell ref="E103:I103"/>
    <mergeCell ref="E104:I104"/>
    <mergeCell ref="I92:AF92"/>
    <mergeCell ref="J95:AF95"/>
    <mergeCell ref="J100:AF100"/>
    <mergeCell ref="K101:AF101"/>
    <mergeCell ref="K97:AF97"/>
    <mergeCell ref="K102:AF102"/>
    <mergeCell ref="K103:AF103"/>
    <mergeCell ref="K99:AF99"/>
    <mergeCell ref="K104:AF104"/>
    <mergeCell ref="K96:AF96"/>
    <mergeCell ref="K98:AF98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4:AM104"/>
    <mergeCell ref="AG97:AM97"/>
    <mergeCell ref="AG92:AM92"/>
    <mergeCell ref="AG98:AM98"/>
    <mergeCell ref="AG96:AM96"/>
    <mergeCell ref="AG95:AM95"/>
    <mergeCell ref="AG99:AM99"/>
    <mergeCell ref="AG102:AM102"/>
    <mergeCell ref="AG103:AM103"/>
    <mergeCell ref="AG100:AM100"/>
    <mergeCell ref="AG101:AM101"/>
    <mergeCell ref="AM89:AP89"/>
    <mergeCell ref="AM90:AP90"/>
    <mergeCell ref="AM87:AN87"/>
    <mergeCell ref="AN102:AP102"/>
    <mergeCell ref="AN104:AP104"/>
    <mergeCell ref="AN103:AP103"/>
    <mergeCell ref="AN101:AP101"/>
    <mergeCell ref="AN97:AP97"/>
    <mergeCell ref="AN95:AP95"/>
    <mergeCell ref="AN100:AP100"/>
    <mergeCell ref="AN99:AP99"/>
    <mergeCell ref="AN96:AP96"/>
    <mergeCell ref="AN92:AP92"/>
    <mergeCell ref="AN98:AP98"/>
    <mergeCell ref="AS89:AT91"/>
    <mergeCell ref="AG94:AM94"/>
    <mergeCell ref="AN94:AP94"/>
  </mergeCells>
  <hyperlinks>
    <hyperlink ref="A96" location="'SO 101 - Komunikace a zpe...'!C2" display="/"/>
    <hyperlink ref="A97" location="'SO 101s - Sanace zemní pláně'!C2" display="/"/>
    <hyperlink ref="A98" location="'SO 401 - Veřejné osvětlení'!C2" display="/"/>
    <hyperlink ref="A99" location="'VRN - Vedlejší rozpočtové...'!C2" display="/"/>
    <hyperlink ref="A101" location="'SO 101 - Komunikace a zpe..._01'!C2" display="/"/>
    <hyperlink ref="A102" location="'SO 101s - Sanace zemní pláně_01'!C2" display="/"/>
    <hyperlink ref="A103" location="'SO 402 - Nová kabelová př...'!C2" display="/"/>
    <hyperlink ref="A104" location="'VRN - Vedlejší rozpočtové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111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112</v>
      </c>
      <c r="L8" s="21"/>
    </row>
    <row r="9" s="2" customFormat="1" ht="16.5" customHeight="1">
      <c r="A9" s="39"/>
      <c r="B9" s="45"/>
      <c r="C9" s="39"/>
      <c r="D9" s="39"/>
      <c r="E9" s="152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21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3. 3. 2023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ROUND((SUM(BE137:BE685)),  2)</f>
        <v>0</v>
      </c>
      <c r="G35" s="39"/>
      <c r="H35" s="39"/>
      <c r="I35" s="165">
        <v>0.20999999999999999</v>
      </c>
      <c r="J35" s="164">
        <f>ROUND(((SUM(BE137:BE685))*I35),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ROUND((SUM(BF137:BF685)),  2)</f>
        <v>0</v>
      </c>
      <c r="G36" s="39"/>
      <c r="H36" s="39"/>
      <c r="I36" s="165">
        <v>0.14999999999999999</v>
      </c>
      <c r="J36" s="164">
        <f>ROUND(((SUM(BF137:BF685))*I36),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ROUND((SUM(BG137:BG685)),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ROUND((SUM(BH137:BH685)),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ROUND((SUM(BI137:BI685)),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113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101 - Komunikace a zpevněné plochy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3. 3. 2023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117</v>
      </c>
      <c r="D96" s="186"/>
      <c r="E96" s="186"/>
      <c r="F96" s="186"/>
      <c r="G96" s="186"/>
      <c r="H96" s="186"/>
      <c r="I96" s="186"/>
      <c r="J96" s="187" t="s">
        <v>118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119</v>
      </c>
      <c r="D98" s="41"/>
      <c r="E98" s="41"/>
      <c r="F98" s="41"/>
      <c r="G98" s="41"/>
      <c r="H98" s="41"/>
      <c r="I98" s="41"/>
      <c r="J98" s="111">
        <f>J137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hidden="1" s="9" customFormat="1" ht="24.96" customHeight="1">
      <c r="A99" s="9"/>
      <c r="B99" s="189"/>
      <c r="C99" s="190"/>
      <c r="D99" s="191" t="s">
        <v>121</v>
      </c>
      <c r="E99" s="192"/>
      <c r="F99" s="192"/>
      <c r="G99" s="192"/>
      <c r="H99" s="192"/>
      <c r="I99" s="192"/>
      <c r="J99" s="193">
        <f>J138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122</v>
      </c>
      <c r="E100" s="197"/>
      <c r="F100" s="197"/>
      <c r="G100" s="197"/>
      <c r="H100" s="197"/>
      <c r="I100" s="197"/>
      <c r="J100" s="198">
        <f>J139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123</v>
      </c>
      <c r="E101" s="197"/>
      <c r="F101" s="197"/>
      <c r="G101" s="197"/>
      <c r="H101" s="197"/>
      <c r="I101" s="197"/>
      <c r="J101" s="198">
        <f>J255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5"/>
      <c r="C102" s="134"/>
      <c r="D102" s="196" t="s">
        <v>124</v>
      </c>
      <c r="E102" s="197"/>
      <c r="F102" s="197"/>
      <c r="G102" s="197"/>
      <c r="H102" s="197"/>
      <c r="I102" s="197"/>
      <c r="J102" s="198">
        <f>J282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5"/>
      <c r="C103" s="134"/>
      <c r="D103" s="196" t="s">
        <v>125</v>
      </c>
      <c r="E103" s="197"/>
      <c r="F103" s="197"/>
      <c r="G103" s="197"/>
      <c r="H103" s="197"/>
      <c r="I103" s="197"/>
      <c r="J103" s="198">
        <f>J289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5"/>
      <c r="C104" s="134"/>
      <c r="D104" s="196" t="s">
        <v>126</v>
      </c>
      <c r="E104" s="197"/>
      <c r="F104" s="197"/>
      <c r="G104" s="197"/>
      <c r="H104" s="197"/>
      <c r="I104" s="197"/>
      <c r="J104" s="198">
        <f>J300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5"/>
      <c r="C105" s="134"/>
      <c r="D105" s="196" t="s">
        <v>127</v>
      </c>
      <c r="E105" s="197"/>
      <c r="F105" s="197"/>
      <c r="G105" s="197"/>
      <c r="H105" s="197"/>
      <c r="I105" s="197"/>
      <c r="J105" s="198">
        <f>J381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5"/>
      <c r="C106" s="134"/>
      <c r="D106" s="196" t="s">
        <v>128</v>
      </c>
      <c r="E106" s="197"/>
      <c r="F106" s="197"/>
      <c r="G106" s="197"/>
      <c r="H106" s="197"/>
      <c r="I106" s="197"/>
      <c r="J106" s="198">
        <f>J385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4.88" customHeight="1">
      <c r="A107" s="10"/>
      <c r="B107" s="195"/>
      <c r="C107" s="134"/>
      <c r="D107" s="196" t="s">
        <v>129</v>
      </c>
      <c r="E107" s="197"/>
      <c r="F107" s="197"/>
      <c r="G107" s="197"/>
      <c r="H107" s="197"/>
      <c r="I107" s="197"/>
      <c r="J107" s="198">
        <f>J514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5"/>
      <c r="C108" s="134"/>
      <c r="D108" s="196" t="s">
        <v>130</v>
      </c>
      <c r="E108" s="197"/>
      <c r="F108" s="197"/>
      <c r="G108" s="197"/>
      <c r="H108" s="197"/>
      <c r="I108" s="197"/>
      <c r="J108" s="198">
        <f>J583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5"/>
      <c r="C109" s="134"/>
      <c r="D109" s="196" t="s">
        <v>131</v>
      </c>
      <c r="E109" s="197"/>
      <c r="F109" s="197"/>
      <c r="G109" s="197"/>
      <c r="H109" s="197"/>
      <c r="I109" s="197"/>
      <c r="J109" s="198">
        <f>J633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89"/>
      <c r="C110" s="190"/>
      <c r="D110" s="191" t="s">
        <v>132</v>
      </c>
      <c r="E110" s="192"/>
      <c r="F110" s="192"/>
      <c r="G110" s="192"/>
      <c r="H110" s="192"/>
      <c r="I110" s="192"/>
      <c r="J110" s="193">
        <f>J636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10" customFormat="1" ht="19.92" customHeight="1">
      <c r="A111" s="10"/>
      <c r="B111" s="195"/>
      <c r="C111" s="134"/>
      <c r="D111" s="196" t="s">
        <v>133</v>
      </c>
      <c r="E111" s="197"/>
      <c r="F111" s="197"/>
      <c r="G111" s="197"/>
      <c r="H111" s="197"/>
      <c r="I111" s="197"/>
      <c r="J111" s="198">
        <f>J637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95"/>
      <c r="C112" s="134"/>
      <c r="D112" s="196" t="s">
        <v>134</v>
      </c>
      <c r="E112" s="197"/>
      <c r="F112" s="197"/>
      <c r="G112" s="197"/>
      <c r="H112" s="197"/>
      <c r="I112" s="197"/>
      <c r="J112" s="198">
        <f>J664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9" customFormat="1" ht="24.96" customHeight="1">
      <c r="A113" s="9"/>
      <c r="B113" s="189"/>
      <c r="C113" s="190"/>
      <c r="D113" s="191" t="s">
        <v>135</v>
      </c>
      <c r="E113" s="192"/>
      <c r="F113" s="192"/>
      <c r="G113" s="192"/>
      <c r="H113" s="192"/>
      <c r="I113" s="192"/>
      <c r="J113" s="193">
        <f>J670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hidden="1" s="10" customFormat="1" ht="19.92" customHeight="1">
      <c r="A114" s="10"/>
      <c r="B114" s="195"/>
      <c r="C114" s="134"/>
      <c r="D114" s="196" t="s">
        <v>136</v>
      </c>
      <c r="E114" s="197"/>
      <c r="F114" s="197"/>
      <c r="G114" s="197"/>
      <c r="H114" s="197"/>
      <c r="I114" s="197"/>
      <c r="J114" s="198">
        <f>J671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9" customFormat="1" ht="24.96" customHeight="1">
      <c r="A115" s="9"/>
      <c r="B115" s="189"/>
      <c r="C115" s="190"/>
      <c r="D115" s="191" t="s">
        <v>137</v>
      </c>
      <c r="E115" s="192"/>
      <c r="F115" s="192"/>
      <c r="G115" s="192"/>
      <c r="H115" s="192"/>
      <c r="I115" s="192"/>
      <c r="J115" s="193">
        <f>J682</f>
        <v>0</v>
      </c>
      <c r="K115" s="190"/>
      <c r="L115" s="19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hidden="1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hidden="1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hidden="1"/>
    <row r="119" hidden="1"/>
    <row r="120" hidden="1"/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138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84" t="str">
        <f>E7</f>
        <v>Teplice - přechod pro chodce a chodníky Hudcov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" customFormat="1" ht="12" customHeight="1">
      <c r="B126" s="22"/>
      <c r="C126" s="33" t="s">
        <v>112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="2" customFormat="1" ht="16.5" customHeight="1">
      <c r="A127" s="39"/>
      <c r="B127" s="40"/>
      <c r="C127" s="41"/>
      <c r="D127" s="41"/>
      <c r="E127" s="184" t="s">
        <v>113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114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E11</f>
        <v>SO 101 - Komunikace a zpevněné plochy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22</v>
      </c>
      <c r="D131" s="41"/>
      <c r="E131" s="41"/>
      <c r="F131" s="28" t="str">
        <f>F14</f>
        <v>Hudcov</v>
      </c>
      <c r="G131" s="41"/>
      <c r="H131" s="41"/>
      <c r="I131" s="33" t="s">
        <v>24</v>
      </c>
      <c r="J131" s="80" t="str">
        <f>IF(J14="","",J14)</f>
        <v>3. 3. 2023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5.65" customHeight="1">
      <c r="A133" s="39"/>
      <c r="B133" s="40"/>
      <c r="C133" s="33" t="s">
        <v>26</v>
      </c>
      <c r="D133" s="41"/>
      <c r="E133" s="41"/>
      <c r="F133" s="28" t="str">
        <f>E17</f>
        <v xml:space="preserve"> </v>
      </c>
      <c r="G133" s="41"/>
      <c r="H133" s="41"/>
      <c r="I133" s="33" t="s">
        <v>32</v>
      </c>
      <c r="J133" s="37" t="str">
        <f>E23</f>
        <v>Projekce dopravní Filip, s.r.o.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30</v>
      </c>
      <c r="D134" s="41"/>
      <c r="E134" s="41"/>
      <c r="F134" s="28" t="str">
        <f>IF(E20="","",E20)</f>
        <v>Vyplň údaj</v>
      </c>
      <c r="G134" s="41"/>
      <c r="H134" s="41"/>
      <c r="I134" s="33" t="s">
        <v>35</v>
      </c>
      <c r="J134" s="37" t="str">
        <f>E26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0"/>
      <c r="B136" s="201"/>
      <c r="C136" s="202" t="s">
        <v>139</v>
      </c>
      <c r="D136" s="203" t="s">
        <v>63</v>
      </c>
      <c r="E136" s="203" t="s">
        <v>59</v>
      </c>
      <c r="F136" s="203" t="s">
        <v>60</v>
      </c>
      <c r="G136" s="203" t="s">
        <v>140</v>
      </c>
      <c r="H136" s="203" t="s">
        <v>141</v>
      </c>
      <c r="I136" s="203" t="s">
        <v>142</v>
      </c>
      <c r="J136" s="203" t="s">
        <v>118</v>
      </c>
      <c r="K136" s="204" t="s">
        <v>143</v>
      </c>
      <c r="L136" s="205"/>
      <c r="M136" s="101" t="s">
        <v>1</v>
      </c>
      <c r="N136" s="102" t="s">
        <v>42</v>
      </c>
      <c r="O136" s="102" t="s">
        <v>144</v>
      </c>
      <c r="P136" s="102" t="s">
        <v>145</v>
      </c>
      <c r="Q136" s="102" t="s">
        <v>146</v>
      </c>
      <c r="R136" s="102" t="s">
        <v>147</v>
      </c>
      <c r="S136" s="102" t="s">
        <v>148</v>
      </c>
      <c r="T136" s="103" t="s">
        <v>149</v>
      </c>
      <c r="U136" s="20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/>
    </row>
    <row r="137" s="2" customFormat="1" ht="22.8" customHeight="1">
      <c r="A137" s="39"/>
      <c r="B137" s="40"/>
      <c r="C137" s="108" t="s">
        <v>150</v>
      </c>
      <c r="D137" s="41"/>
      <c r="E137" s="41"/>
      <c r="F137" s="41"/>
      <c r="G137" s="41"/>
      <c r="H137" s="41"/>
      <c r="I137" s="41"/>
      <c r="J137" s="206">
        <f>BK137</f>
        <v>0</v>
      </c>
      <c r="K137" s="41"/>
      <c r="L137" s="45"/>
      <c r="M137" s="104"/>
      <c r="N137" s="207"/>
      <c r="O137" s="105"/>
      <c r="P137" s="208">
        <f>P138+P636+P670+P682</f>
        <v>0</v>
      </c>
      <c r="Q137" s="105"/>
      <c r="R137" s="208">
        <f>R138+R636+R670+R682</f>
        <v>212.95988871999998</v>
      </c>
      <c r="S137" s="105"/>
      <c r="T137" s="209">
        <f>T138+T636+T670+T682</f>
        <v>388.41677999999996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</v>
      </c>
      <c r="AU137" s="18" t="s">
        <v>120</v>
      </c>
      <c r="BK137" s="210">
        <f>BK138+BK636+BK670+BK682</f>
        <v>0</v>
      </c>
    </row>
    <row r="138" s="12" customFormat="1" ht="25.92" customHeight="1">
      <c r="A138" s="12"/>
      <c r="B138" s="211"/>
      <c r="C138" s="212"/>
      <c r="D138" s="213" t="s">
        <v>77</v>
      </c>
      <c r="E138" s="214" t="s">
        <v>151</v>
      </c>
      <c r="F138" s="214" t="s">
        <v>152</v>
      </c>
      <c r="G138" s="212"/>
      <c r="H138" s="212"/>
      <c r="I138" s="215"/>
      <c r="J138" s="216">
        <f>BK138</f>
        <v>0</v>
      </c>
      <c r="K138" s="212"/>
      <c r="L138" s="217"/>
      <c r="M138" s="218"/>
      <c r="N138" s="219"/>
      <c r="O138" s="219"/>
      <c r="P138" s="220">
        <f>P139+P255+P282+P289+P300+P381+P385+P583+P633</f>
        <v>0</v>
      </c>
      <c r="Q138" s="219"/>
      <c r="R138" s="220">
        <f>R139+R255+R282+R289+R300+R381+R385+R583+R633</f>
        <v>206.64213125999999</v>
      </c>
      <c r="S138" s="219"/>
      <c r="T138" s="221">
        <f>T139+T255+T282+T289+T300+T381+T385+T583+T633</f>
        <v>388.26677999999998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85</v>
      </c>
      <c r="AT138" s="223" t="s">
        <v>77</v>
      </c>
      <c r="AU138" s="223" t="s">
        <v>78</v>
      </c>
      <c r="AY138" s="222" t="s">
        <v>153</v>
      </c>
      <c r="BK138" s="224">
        <f>BK139+BK255+BK282+BK289+BK300+BK381+BK385+BK583+BK633</f>
        <v>0</v>
      </c>
    </row>
    <row r="139" s="12" customFormat="1" ht="22.8" customHeight="1">
      <c r="A139" s="12"/>
      <c r="B139" s="211"/>
      <c r="C139" s="212"/>
      <c r="D139" s="213" t="s">
        <v>77</v>
      </c>
      <c r="E139" s="225" t="s">
        <v>85</v>
      </c>
      <c r="F139" s="225" t="s">
        <v>154</v>
      </c>
      <c r="G139" s="212"/>
      <c r="H139" s="212"/>
      <c r="I139" s="215"/>
      <c r="J139" s="226">
        <f>BK139</f>
        <v>0</v>
      </c>
      <c r="K139" s="212"/>
      <c r="L139" s="217"/>
      <c r="M139" s="218"/>
      <c r="N139" s="219"/>
      <c r="O139" s="219"/>
      <c r="P139" s="220">
        <f>SUM(P140:P254)</f>
        <v>0</v>
      </c>
      <c r="Q139" s="219"/>
      <c r="R139" s="220">
        <f>SUM(R140:R254)</f>
        <v>0</v>
      </c>
      <c r="S139" s="219"/>
      <c r="T139" s="221">
        <f>SUM(T140:T254)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85</v>
      </c>
      <c r="AT139" s="223" t="s">
        <v>77</v>
      </c>
      <c r="AU139" s="223" t="s">
        <v>85</v>
      </c>
      <c r="AY139" s="222" t="s">
        <v>153</v>
      </c>
      <c r="BK139" s="224">
        <f>SUM(BK140:BK254)</f>
        <v>0</v>
      </c>
    </row>
    <row r="140" s="2" customFormat="1" ht="24.15" customHeight="1">
      <c r="A140" s="39"/>
      <c r="B140" s="40"/>
      <c r="C140" s="227" t="s">
        <v>85</v>
      </c>
      <c r="D140" s="227" t="s">
        <v>155</v>
      </c>
      <c r="E140" s="228" t="s">
        <v>156</v>
      </c>
      <c r="F140" s="229" t="s">
        <v>157</v>
      </c>
      <c r="G140" s="230" t="s">
        <v>158</v>
      </c>
      <c r="H140" s="231">
        <v>3</v>
      </c>
      <c r="I140" s="232"/>
      <c r="J140" s="233">
        <f>ROUND(I140*H140,2)</f>
        <v>0</v>
      </c>
      <c r="K140" s="229" t="s">
        <v>159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160</v>
      </c>
      <c r="AT140" s="238" t="s">
        <v>155</v>
      </c>
      <c r="AU140" s="238" t="s">
        <v>87</v>
      </c>
      <c r="AY140" s="18" t="s">
        <v>153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160</v>
      </c>
      <c r="BM140" s="238" t="s">
        <v>161</v>
      </c>
    </row>
    <row r="141" s="2" customFormat="1">
      <c r="A141" s="39"/>
      <c r="B141" s="40"/>
      <c r="C141" s="41"/>
      <c r="D141" s="240" t="s">
        <v>162</v>
      </c>
      <c r="E141" s="41"/>
      <c r="F141" s="241" t="s">
        <v>163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162</v>
      </c>
      <c r="AU141" s="18" t="s">
        <v>87</v>
      </c>
    </row>
    <row r="142" s="13" customFormat="1">
      <c r="A142" s="13"/>
      <c r="B142" s="245"/>
      <c r="C142" s="246"/>
      <c r="D142" s="240" t="s">
        <v>164</v>
      </c>
      <c r="E142" s="247" t="s">
        <v>1</v>
      </c>
      <c r="F142" s="248" t="s">
        <v>165</v>
      </c>
      <c r="G142" s="246"/>
      <c r="H142" s="249">
        <v>3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164</v>
      </c>
      <c r="AU142" s="255" t="s">
        <v>87</v>
      </c>
      <c r="AV142" s="13" t="s">
        <v>87</v>
      </c>
      <c r="AW142" s="13" t="s">
        <v>34</v>
      </c>
      <c r="AX142" s="13" t="s">
        <v>85</v>
      </c>
      <c r="AY142" s="255" t="s">
        <v>153</v>
      </c>
    </row>
    <row r="143" s="2" customFormat="1" ht="24.15" customHeight="1">
      <c r="A143" s="39"/>
      <c r="B143" s="40"/>
      <c r="C143" s="227" t="s">
        <v>87</v>
      </c>
      <c r="D143" s="227" t="s">
        <v>155</v>
      </c>
      <c r="E143" s="228" t="s">
        <v>166</v>
      </c>
      <c r="F143" s="229" t="s">
        <v>167</v>
      </c>
      <c r="G143" s="230" t="s">
        <v>158</v>
      </c>
      <c r="H143" s="231">
        <v>1</v>
      </c>
      <c r="I143" s="232"/>
      <c r="J143" s="233">
        <f>ROUND(I143*H143,2)</f>
        <v>0</v>
      </c>
      <c r="K143" s="229" t="s">
        <v>159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160</v>
      </c>
      <c r="AT143" s="238" t="s">
        <v>155</v>
      </c>
      <c r="AU143" s="238" t="s">
        <v>87</v>
      </c>
      <c r="AY143" s="18" t="s">
        <v>153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160</v>
      </c>
      <c r="BM143" s="238" t="s">
        <v>168</v>
      </c>
    </row>
    <row r="144" s="2" customFormat="1">
      <c r="A144" s="39"/>
      <c r="B144" s="40"/>
      <c r="C144" s="41"/>
      <c r="D144" s="240" t="s">
        <v>162</v>
      </c>
      <c r="E144" s="41"/>
      <c r="F144" s="241" t="s">
        <v>169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162</v>
      </c>
      <c r="AU144" s="18" t="s">
        <v>87</v>
      </c>
    </row>
    <row r="145" s="13" customFormat="1">
      <c r="A145" s="13"/>
      <c r="B145" s="245"/>
      <c r="C145" s="246"/>
      <c r="D145" s="240" t="s">
        <v>164</v>
      </c>
      <c r="E145" s="247" t="s">
        <v>1</v>
      </c>
      <c r="F145" s="248" t="s">
        <v>85</v>
      </c>
      <c r="G145" s="246"/>
      <c r="H145" s="249">
        <v>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5" t="s">
        <v>164</v>
      </c>
      <c r="AU145" s="255" t="s">
        <v>87</v>
      </c>
      <c r="AV145" s="13" t="s">
        <v>87</v>
      </c>
      <c r="AW145" s="13" t="s">
        <v>34</v>
      </c>
      <c r="AX145" s="13" t="s">
        <v>85</v>
      </c>
      <c r="AY145" s="255" t="s">
        <v>153</v>
      </c>
    </row>
    <row r="146" s="2" customFormat="1" ht="33" customHeight="1">
      <c r="A146" s="39"/>
      <c r="B146" s="40"/>
      <c r="C146" s="227" t="s">
        <v>165</v>
      </c>
      <c r="D146" s="227" t="s">
        <v>155</v>
      </c>
      <c r="E146" s="228" t="s">
        <v>170</v>
      </c>
      <c r="F146" s="229" t="s">
        <v>171</v>
      </c>
      <c r="G146" s="230" t="s">
        <v>158</v>
      </c>
      <c r="H146" s="231">
        <v>3</v>
      </c>
      <c r="I146" s="232"/>
      <c r="J146" s="233">
        <f>ROUND(I146*H146,2)</f>
        <v>0</v>
      </c>
      <c r="K146" s="229" t="s">
        <v>159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160</v>
      </c>
      <c r="AT146" s="238" t="s">
        <v>155</v>
      </c>
      <c r="AU146" s="238" t="s">
        <v>87</v>
      </c>
      <c r="AY146" s="18" t="s">
        <v>153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160</v>
      </c>
      <c r="BM146" s="238" t="s">
        <v>172</v>
      </c>
    </row>
    <row r="147" s="2" customFormat="1">
      <c r="A147" s="39"/>
      <c r="B147" s="40"/>
      <c r="C147" s="41"/>
      <c r="D147" s="240" t="s">
        <v>162</v>
      </c>
      <c r="E147" s="41"/>
      <c r="F147" s="241" t="s">
        <v>173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162</v>
      </c>
      <c r="AU147" s="18" t="s">
        <v>87</v>
      </c>
    </row>
    <row r="148" s="13" customFormat="1">
      <c r="A148" s="13"/>
      <c r="B148" s="245"/>
      <c r="C148" s="246"/>
      <c r="D148" s="240" t="s">
        <v>164</v>
      </c>
      <c r="E148" s="247" t="s">
        <v>1</v>
      </c>
      <c r="F148" s="248" t="s">
        <v>165</v>
      </c>
      <c r="G148" s="246"/>
      <c r="H148" s="249">
        <v>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164</v>
      </c>
      <c r="AU148" s="255" t="s">
        <v>87</v>
      </c>
      <c r="AV148" s="13" t="s">
        <v>87</v>
      </c>
      <c r="AW148" s="13" t="s">
        <v>34</v>
      </c>
      <c r="AX148" s="13" t="s">
        <v>85</v>
      </c>
      <c r="AY148" s="255" t="s">
        <v>153</v>
      </c>
    </row>
    <row r="149" s="2" customFormat="1" ht="33" customHeight="1">
      <c r="A149" s="39"/>
      <c r="B149" s="40"/>
      <c r="C149" s="227" t="s">
        <v>160</v>
      </c>
      <c r="D149" s="227" t="s">
        <v>155</v>
      </c>
      <c r="E149" s="228" t="s">
        <v>174</v>
      </c>
      <c r="F149" s="229" t="s">
        <v>175</v>
      </c>
      <c r="G149" s="230" t="s">
        <v>158</v>
      </c>
      <c r="H149" s="231">
        <v>1</v>
      </c>
      <c r="I149" s="232"/>
      <c r="J149" s="233">
        <f>ROUND(I149*H149,2)</f>
        <v>0</v>
      </c>
      <c r="K149" s="229" t="s">
        <v>159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160</v>
      </c>
      <c r="AT149" s="238" t="s">
        <v>155</v>
      </c>
      <c r="AU149" s="238" t="s">
        <v>87</v>
      </c>
      <c r="AY149" s="18" t="s">
        <v>153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160</v>
      </c>
      <c r="BM149" s="238" t="s">
        <v>176</v>
      </c>
    </row>
    <row r="150" s="2" customFormat="1">
      <c r="A150" s="39"/>
      <c r="B150" s="40"/>
      <c r="C150" s="41"/>
      <c r="D150" s="240" t="s">
        <v>162</v>
      </c>
      <c r="E150" s="41"/>
      <c r="F150" s="241" t="s">
        <v>177</v>
      </c>
      <c r="G150" s="41"/>
      <c r="H150" s="41"/>
      <c r="I150" s="242"/>
      <c r="J150" s="41"/>
      <c r="K150" s="41"/>
      <c r="L150" s="45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162</v>
      </c>
      <c r="AU150" s="18" t="s">
        <v>87</v>
      </c>
    </row>
    <row r="151" s="13" customFormat="1">
      <c r="A151" s="13"/>
      <c r="B151" s="245"/>
      <c r="C151" s="246"/>
      <c r="D151" s="240" t="s">
        <v>164</v>
      </c>
      <c r="E151" s="247" t="s">
        <v>1</v>
      </c>
      <c r="F151" s="248" t="s">
        <v>85</v>
      </c>
      <c r="G151" s="246"/>
      <c r="H151" s="249">
        <v>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164</v>
      </c>
      <c r="AU151" s="255" t="s">
        <v>87</v>
      </c>
      <c r="AV151" s="13" t="s">
        <v>87</v>
      </c>
      <c r="AW151" s="13" t="s">
        <v>34</v>
      </c>
      <c r="AX151" s="13" t="s">
        <v>85</v>
      </c>
      <c r="AY151" s="255" t="s">
        <v>153</v>
      </c>
    </row>
    <row r="152" s="2" customFormat="1" ht="33" customHeight="1">
      <c r="A152" s="39"/>
      <c r="B152" s="40"/>
      <c r="C152" s="227" t="s">
        <v>178</v>
      </c>
      <c r="D152" s="227" t="s">
        <v>155</v>
      </c>
      <c r="E152" s="228" t="s">
        <v>179</v>
      </c>
      <c r="F152" s="229" t="s">
        <v>180</v>
      </c>
      <c r="G152" s="230" t="s">
        <v>181</v>
      </c>
      <c r="H152" s="231">
        <v>33.884999999999998</v>
      </c>
      <c r="I152" s="232"/>
      <c r="J152" s="233">
        <f>ROUND(I152*H152,2)</f>
        <v>0</v>
      </c>
      <c r="K152" s="229" t="s">
        <v>159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160</v>
      </c>
      <c r="AT152" s="238" t="s">
        <v>155</v>
      </c>
      <c r="AU152" s="238" t="s">
        <v>87</v>
      </c>
      <c r="AY152" s="18" t="s">
        <v>153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160</v>
      </c>
      <c r="BM152" s="238" t="s">
        <v>182</v>
      </c>
    </row>
    <row r="153" s="2" customFormat="1">
      <c r="A153" s="39"/>
      <c r="B153" s="40"/>
      <c r="C153" s="41"/>
      <c r="D153" s="240" t="s">
        <v>162</v>
      </c>
      <c r="E153" s="41"/>
      <c r="F153" s="241" t="s">
        <v>183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162</v>
      </c>
      <c r="AU153" s="18" t="s">
        <v>87</v>
      </c>
    </row>
    <row r="154" s="13" customFormat="1">
      <c r="A154" s="13"/>
      <c r="B154" s="245"/>
      <c r="C154" s="246"/>
      <c r="D154" s="240" t="s">
        <v>164</v>
      </c>
      <c r="E154" s="247" t="s">
        <v>1</v>
      </c>
      <c r="F154" s="248" t="s">
        <v>184</v>
      </c>
      <c r="G154" s="246"/>
      <c r="H154" s="249">
        <v>33.884999999999998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164</v>
      </c>
      <c r="AU154" s="255" t="s">
        <v>87</v>
      </c>
      <c r="AV154" s="13" t="s">
        <v>87</v>
      </c>
      <c r="AW154" s="13" t="s">
        <v>34</v>
      </c>
      <c r="AX154" s="13" t="s">
        <v>85</v>
      </c>
      <c r="AY154" s="255" t="s">
        <v>153</v>
      </c>
    </row>
    <row r="155" s="2" customFormat="1" ht="33" customHeight="1">
      <c r="A155" s="39"/>
      <c r="B155" s="40"/>
      <c r="C155" s="227" t="s">
        <v>185</v>
      </c>
      <c r="D155" s="227" t="s">
        <v>155</v>
      </c>
      <c r="E155" s="228" t="s">
        <v>186</v>
      </c>
      <c r="F155" s="229" t="s">
        <v>187</v>
      </c>
      <c r="G155" s="230" t="s">
        <v>181</v>
      </c>
      <c r="H155" s="231">
        <v>116.307</v>
      </c>
      <c r="I155" s="232"/>
      <c r="J155" s="233">
        <f>ROUND(I155*H155,2)</f>
        <v>0</v>
      </c>
      <c r="K155" s="229" t="s">
        <v>159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160</v>
      </c>
      <c r="AT155" s="238" t="s">
        <v>155</v>
      </c>
      <c r="AU155" s="238" t="s">
        <v>87</v>
      </c>
      <c r="AY155" s="18" t="s">
        <v>153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160</v>
      </c>
      <c r="BM155" s="238" t="s">
        <v>188</v>
      </c>
    </row>
    <row r="156" s="2" customFormat="1">
      <c r="A156" s="39"/>
      <c r="B156" s="40"/>
      <c r="C156" s="41"/>
      <c r="D156" s="240" t="s">
        <v>162</v>
      </c>
      <c r="E156" s="41"/>
      <c r="F156" s="241" t="s">
        <v>189</v>
      </c>
      <c r="G156" s="41"/>
      <c r="H156" s="41"/>
      <c r="I156" s="242"/>
      <c r="J156" s="41"/>
      <c r="K156" s="41"/>
      <c r="L156" s="45"/>
      <c r="M156" s="243"/>
      <c r="N156" s="24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162</v>
      </c>
      <c r="AU156" s="18" t="s">
        <v>87</v>
      </c>
    </row>
    <row r="157" s="14" customFormat="1">
      <c r="A157" s="14"/>
      <c r="B157" s="256"/>
      <c r="C157" s="257"/>
      <c r="D157" s="240" t="s">
        <v>164</v>
      </c>
      <c r="E157" s="258" t="s">
        <v>1</v>
      </c>
      <c r="F157" s="259" t="s">
        <v>190</v>
      </c>
      <c r="G157" s="257"/>
      <c r="H157" s="258" t="s">
        <v>1</v>
      </c>
      <c r="I157" s="260"/>
      <c r="J157" s="257"/>
      <c r="K157" s="257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164</v>
      </c>
      <c r="AU157" s="265" t="s">
        <v>87</v>
      </c>
      <c r="AV157" s="14" t="s">
        <v>85</v>
      </c>
      <c r="AW157" s="14" t="s">
        <v>34</v>
      </c>
      <c r="AX157" s="14" t="s">
        <v>78</v>
      </c>
      <c r="AY157" s="265" t="s">
        <v>153</v>
      </c>
    </row>
    <row r="158" s="13" customFormat="1">
      <c r="A158" s="13"/>
      <c r="B158" s="245"/>
      <c r="C158" s="246"/>
      <c r="D158" s="240" t="s">
        <v>164</v>
      </c>
      <c r="E158" s="247" t="s">
        <v>1</v>
      </c>
      <c r="F158" s="248" t="s">
        <v>191</v>
      </c>
      <c r="G158" s="246"/>
      <c r="H158" s="249">
        <v>47.009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164</v>
      </c>
      <c r="AU158" s="255" t="s">
        <v>87</v>
      </c>
      <c r="AV158" s="13" t="s">
        <v>87</v>
      </c>
      <c r="AW158" s="13" t="s">
        <v>34</v>
      </c>
      <c r="AX158" s="13" t="s">
        <v>78</v>
      </c>
      <c r="AY158" s="255" t="s">
        <v>153</v>
      </c>
    </row>
    <row r="159" s="14" customFormat="1">
      <c r="A159" s="14"/>
      <c r="B159" s="256"/>
      <c r="C159" s="257"/>
      <c r="D159" s="240" t="s">
        <v>164</v>
      </c>
      <c r="E159" s="258" t="s">
        <v>1</v>
      </c>
      <c r="F159" s="259" t="s">
        <v>192</v>
      </c>
      <c r="G159" s="257"/>
      <c r="H159" s="258" t="s">
        <v>1</v>
      </c>
      <c r="I159" s="260"/>
      <c r="J159" s="257"/>
      <c r="K159" s="257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164</v>
      </c>
      <c r="AU159" s="265" t="s">
        <v>87</v>
      </c>
      <c r="AV159" s="14" t="s">
        <v>85</v>
      </c>
      <c r="AW159" s="14" t="s">
        <v>34</v>
      </c>
      <c r="AX159" s="14" t="s">
        <v>78</v>
      </c>
      <c r="AY159" s="265" t="s">
        <v>153</v>
      </c>
    </row>
    <row r="160" s="13" customFormat="1">
      <c r="A160" s="13"/>
      <c r="B160" s="245"/>
      <c r="C160" s="246"/>
      <c r="D160" s="240" t="s">
        <v>164</v>
      </c>
      <c r="E160" s="247" t="s">
        <v>1</v>
      </c>
      <c r="F160" s="248" t="s">
        <v>193</v>
      </c>
      <c r="G160" s="246"/>
      <c r="H160" s="249">
        <v>65.680000000000007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164</v>
      </c>
      <c r="AU160" s="255" t="s">
        <v>87</v>
      </c>
      <c r="AV160" s="13" t="s">
        <v>87</v>
      </c>
      <c r="AW160" s="13" t="s">
        <v>34</v>
      </c>
      <c r="AX160" s="13" t="s">
        <v>78</v>
      </c>
      <c r="AY160" s="255" t="s">
        <v>153</v>
      </c>
    </row>
    <row r="161" s="14" customFormat="1">
      <c r="A161" s="14"/>
      <c r="B161" s="256"/>
      <c r="C161" s="257"/>
      <c r="D161" s="240" t="s">
        <v>164</v>
      </c>
      <c r="E161" s="258" t="s">
        <v>1</v>
      </c>
      <c r="F161" s="259" t="s">
        <v>194</v>
      </c>
      <c r="G161" s="257"/>
      <c r="H161" s="258" t="s">
        <v>1</v>
      </c>
      <c r="I161" s="260"/>
      <c r="J161" s="257"/>
      <c r="K161" s="257"/>
      <c r="L161" s="261"/>
      <c r="M161" s="262"/>
      <c r="N161" s="263"/>
      <c r="O161" s="263"/>
      <c r="P161" s="263"/>
      <c r="Q161" s="263"/>
      <c r="R161" s="263"/>
      <c r="S161" s="263"/>
      <c r="T161" s="26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5" t="s">
        <v>164</v>
      </c>
      <c r="AU161" s="265" t="s">
        <v>87</v>
      </c>
      <c r="AV161" s="14" t="s">
        <v>85</v>
      </c>
      <c r="AW161" s="14" t="s">
        <v>34</v>
      </c>
      <c r="AX161" s="14" t="s">
        <v>78</v>
      </c>
      <c r="AY161" s="265" t="s">
        <v>153</v>
      </c>
    </row>
    <row r="162" s="13" customFormat="1">
      <c r="A162" s="13"/>
      <c r="B162" s="245"/>
      <c r="C162" s="246"/>
      <c r="D162" s="240" t="s">
        <v>164</v>
      </c>
      <c r="E162" s="247" t="s">
        <v>1</v>
      </c>
      <c r="F162" s="248" t="s">
        <v>195</v>
      </c>
      <c r="G162" s="246"/>
      <c r="H162" s="249">
        <v>3.0179999999999998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164</v>
      </c>
      <c r="AU162" s="255" t="s">
        <v>87</v>
      </c>
      <c r="AV162" s="13" t="s">
        <v>87</v>
      </c>
      <c r="AW162" s="13" t="s">
        <v>34</v>
      </c>
      <c r="AX162" s="13" t="s">
        <v>78</v>
      </c>
      <c r="AY162" s="255" t="s">
        <v>153</v>
      </c>
    </row>
    <row r="163" s="14" customFormat="1">
      <c r="A163" s="14"/>
      <c r="B163" s="256"/>
      <c r="C163" s="257"/>
      <c r="D163" s="240" t="s">
        <v>164</v>
      </c>
      <c r="E163" s="258" t="s">
        <v>1</v>
      </c>
      <c r="F163" s="259" t="s">
        <v>196</v>
      </c>
      <c r="G163" s="257"/>
      <c r="H163" s="258" t="s">
        <v>1</v>
      </c>
      <c r="I163" s="260"/>
      <c r="J163" s="257"/>
      <c r="K163" s="257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164</v>
      </c>
      <c r="AU163" s="265" t="s">
        <v>87</v>
      </c>
      <c r="AV163" s="14" t="s">
        <v>85</v>
      </c>
      <c r="AW163" s="14" t="s">
        <v>34</v>
      </c>
      <c r="AX163" s="14" t="s">
        <v>78</v>
      </c>
      <c r="AY163" s="265" t="s">
        <v>153</v>
      </c>
    </row>
    <row r="164" s="13" customFormat="1">
      <c r="A164" s="13"/>
      <c r="B164" s="245"/>
      <c r="C164" s="246"/>
      <c r="D164" s="240" t="s">
        <v>164</v>
      </c>
      <c r="E164" s="247" t="s">
        <v>1</v>
      </c>
      <c r="F164" s="248" t="s">
        <v>197</v>
      </c>
      <c r="G164" s="246"/>
      <c r="H164" s="249">
        <v>0.59999999999999998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164</v>
      </c>
      <c r="AU164" s="255" t="s">
        <v>87</v>
      </c>
      <c r="AV164" s="13" t="s">
        <v>87</v>
      </c>
      <c r="AW164" s="13" t="s">
        <v>34</v>
      </c>
      <c r="AX164" s="13" t="s">
        <v>78</v>
      </c>
      <c r="AY164" s="255" t="s">
        <v>153</v>
      </c>
    </row>
    <row r="165" s="15" customFormat="1">
      <c r="A165" s="15"/>
      <c r="B165" s="266"/>
      <c r="C165" s="267"/>
      <c r="D165" s="240" t="s">
        <v>164</v>
      </c>
      <c r="E165" s="268" t="s">
        <v>1</v>
      </c>
      <c r="F165" s="269" t="s">
        <v>198</v>
      </c>
      <c r="G165" s="267"/>
      <c r="H165" s="270">
        <v>116.307</v>
      </c>
      <c r="I165" s="271"/>
      <c r="J165" s="267"/>
      <c r="K165" s="267"/>
      <c r="L165" s="272"/>
      <c r="M165" s="273"/>
      <c r="N165" s="274"/>
      <c r="O165" s="274"/>
      <c r="P165" s="274"/>
      <c r="Q165" s="274"/>
      <c r="R165" s="274"/>
      <c r="S165" s="274"/>
      <c r="T165" s="27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6" t="s">
        <v>164</v>
      </c>
      <c r="AU165" s="276" t="s">
        <v>87</v>
      </c>
      <c r="AV165" s="15" t="s">
        <v>160</v>
      </c>
      <c r="AW165" s="15" t="s">
        <v>34</v>
      </c>
      <c r="AX165" s="15" t="s">
        <v>85</v>
      </c>
      <c r="AY165" s="276" t="s">
        <v>153</v>
      </c>
    </row>
    <row r="166" s="2" customFormat="1" ht="33" customHeight="1">
      <c r="A166" s="39"/>
      <c r="B166" s="40"/>
      <c r="C166" s="227" t="s">
        <v>199</v>
      </c>
      <c r="D166" s="227" t="s">
        <v>155</v>
      </c>
      <c r="E166" s="228" t="s">
        <v>200</v>
      </c>
      <c r="F166" s="229" t="s">
        <v>201</v>
      </c>
      <c r="G166" s="230" t="s">
        <v>181</v>
      </c>
      <c r="H166" s="231">
        <v>12.24</v>
      </c>
      <c r="I166" s="232"/>
      <c r="J166" s="233">
        <f>ROUND(I166*H166,2)</f>
        <v>0</v>
      </c>
      <c r="K166" s="229" t="s">
        <v>159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160</v>
      </c>
      <c r="AT166" s="238" t="s">
        <v>155</v>
      </c>
      <c r="AU166" s="238" t="s">
        <v>87</v>
      </c>
      <c r="AY166" s="18" t="s">
        <v>153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160</v>
      </c>
      <c r="BM166" s="238" t="s">
        <v>202</v>
      </c>
    </row>
    <row r="167" s="2" customFormat="1">
      <c r="A167" s="39"/>
      <c r="B167" s="40"/>
      <c r="C167" s="41"/>
      <c r="D167" s="240" t="s">
        <v>162</v>
      </c>
      <c r="E167" s="41"/>
      <c r="F167" s="241" t="s">
        <v>203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162</v>
      </c>
      <c r="AU167" s="18" t="s">
        <v>87</v>
      </c>
    </row>
    <row r="168" s="14" customFormat="1">
      <c r="A168" s="14"/>
      <c r="B168" s="256"/>
      <c r="C168" s="257"/>
      <c r="D168" s="240" t="s">
        <v>164</v>
      </c>
      <c r="E168" s="258" t="s">
        <v>1</v>
      </c>
      <c r="F168" s="259" t="s">
        <v>204</v>
      </c>
      <c r="G168" s="257"/>
      <c r="H168" s="258" t="s">
        <v>1</v>
      </c>
      <c r="I168" s="260"/>
      <c r="J168" s="257"/>
      <c r="K168" s="257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164</v>
      </c>
      <c r="AU168" s="265" t="s">
        <v>87</v>
      </c>
      <c r="AV168" s="14" t="s">
        <v>85</v>
      </c>
      <c r="AW168" s="14" t="s">
        <v>34</v>
      </c>
      <c r="AX168" s="14" t="s">
        <v>78</v>
      </c>
      <c r="AY168" s="265" t="s">
        <v>153</v>
      </c>
    </row>
    <row r="169" s="13" customFormat="1">
      <c r="A169" s="13"/>
      <c r="B169" s="245"/>
      <c r="C169" s="246"/>
      <c r="D169" s="240" t="s">
        <v>164</v>
      </c>
      <c r="E169" s="247" t="s">
        <v>1</v>
      </c>
      <c r="F169" s="248" t="s">
        <v>205</v>
      </c>
      <c r="G169" s="246"/>
      <c r="H169" s="249">
        <v>12.24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164</v>
      </c>
      <c r="AU169" s="255" t="s">
        <v>87</v>
      </c>
      <c r="AV169" s="13" t="s">
        <v>87</v>
      </c>
      <c r="AW169" s="13" t="s">
        <v>34</v>
      </c>
      <c r="AX169" s="13" t="s">
        <v>78</v>
      </c>
      <c r="AY169" s="255" t="s">
        <v>153</v>
      </c>
    </row>
    <row r="170" s="15" customFormat="1">
      <c r="A170" s="15"/>
      <c r="B170" s="266"/>
      <c r="C170" s="267"/>
      <c r="D170" s="240" t="s">
        <v>164</v>
      </c>
      <c r="E170" s="268" t="s">
        <v>1</v>
      </c>
      <c r="F170" s="269" t="s">
        <v>198</v>
      </c>
      <c r="G170" s="267"/>
      <c r="H170" s="270">
        <v>12.24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6" t="s">
        <v>164</v>
      </c>
      <c r="AU170" s="276" t="s">
        <v>87</v>
      </c>
      <c r="AV170" s="15" t="s">
        <v>160</v>
      </c>
      <c r="AW170" s="15" t="s">
        <v>34</v>
      </c>
      <c r="AX170" s="15" t="s">
        <v>85</v>
      </c>
      <c r="AY170" s="276" t="s">
        <v>153</v>
      </c>
    </row>
    <row r="171" s="2" customFormat="1" ht="33" customHeight="1">
      <c r="A171" s="39"/>
      <c r="B171" s="40"/>
      <c r="C171" s="227" t="s">
        <v>206</v>
      </c>
      <c r="D171" s="227" t="s">
        <v>155</v>
      </c>
      <c r="E171" s="228" t="s">
        <v>207</v>
      </c>
      <c r="F171" s="229" t="s">
        <v>208</v>
      </c>
      <c r="G171" s="230" t="s">
        <v>181</v>
      </c>
      <c r="H171" s="231">
        <v>26.100000000000001</v>
      </c>
      <c r="I171" s="232"/>
      <c r="J171" s="233">
        <f>ROUND(I171*H171,2)</f>
        <v>0</v>
      </c>
      <c r="K171" s="229" t="s">
        <v>159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160</v>
      </c>
      <c r="AT171" s="238" t="s">
        <v>155</v>
      </c>
      <c r="AU171" s="238" t="s">
        <v>87</v>
      </c>
      <c r="AY171" s="18" t="s">
        <v>153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160</v>
      </c>
      <c r="BM171" s="238" t="s">
        <v>209</v>
      </c>
    </row>
    <row r="172" s="2" customFormat="1">
      <c r="A172" s="39"/>
      <c r="B172" s="40"/>
      <c r="C172" s="41"/>
      <c r="D172" s="240" t="s">
        <v>162</v>
      </c>
      <c r="E172" s="41"/>
      <c r="F172" s="241" t="s">
        <v>210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162</v>
      </c>
      <c r="AU172" s="18" t="s">
        <v>87</v>
      </c>
    </row>
    <row r="173" s="14" customFormat="1">
      <c r="A173" s="14"/>
      <c r="B173" s="256"/>
      <c r="C173" s="257"/>
      <c r="D173" s="240" t="s">
        <v>164</v>
      </c>
      <c r="E173" s="258" t="s">
        <v>1</v>
      </c>
      <c r="F173" s="259" t="s">
        <v>211</v>
      </c>
      <c r="G173" s="257"/>
      <c r="H173" s="258" t="s">
        <v>1</v>
      </c>
      <c r="I173" s="260"/>
      <c r="J173" s="257"/>
      <c r="K173" s="257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164</v>
      </c>
      <c r="AU173" s="265" t="s">
        <v>87</v>
      </c>
      <c r="AV173" s="14" t="s">
        <v>85</v>
      </c>
      <c r="AW173" s="14" t="s">
        <v>34</v>
      </c>
      <c r="AX173" s="14" t="s">
        <v>78</v>
      </c>
      <c r="AY173" s="265" t="s">
        <v>153</v>
      </c>
    </row>
    <row r="174" s="13" customFormat="1">
      <c r="A174" s="13"/>
      <c r="B174" s="245"/>
      <c r="C174" s="246"/>
      <c r="D174" s="240" t="s">
        <v>164</v>
      </c>
      <c r="E174" s="247" t="s">
        <v>1</v>
      </c>
      <c r="F174" s="248" t="s">
        <v>212</v>
      </c>
      <c r="G174" s="246"/>
      <c r="H174" s="249">
        <v>26.100000000000001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164</v>
      </c>
      <c r="AU174" s="255" t="s">
        <v>87</v>
      </c>
      <c r="AV174" s="13" t="s">
        <v>87</v>
      </c>
      <c r="AW174" s="13" t="s">
        <v>34</v>
      </c>
      <c r="AX174" s="13" t="s">
        <v>85</v>
      </c>
      <c r="AY174" s="255" t="s">
        <v>153</v>
      </c>
    </row>
    <row r="175" s="2" customFormat="1" ht="24.15" customHeight="1">
      <c r="A175" s="39"/>
      <c r="B175" s="40"/>
      <c r="C175" s="227" t="s">
        <v>213</v>
      </c>
      <c r="D175" s="227" t="s">
        <v>155</v>
      </c>
      <c r="E175" s="228" t="s">
        <v>214</v>
      </c>
      <c r="F175" s="229" t="s">
        <v>215</v>
      </c>
      <c r="G175" s="230" t="s">
        <v>158</v>
      </c>
      <c r="H175" s="231">
        <v>3</v>
      </c>
      <c r="I175" s="232"/>
      <c r="J175" s="233">
        <f>ROUND(I175*H175,2)</f>
        <v>0</v>
      </c>
      <c r="K175" s="229" t="s">
        <v>159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160</v>
      </c>
      <c r="AT175" s="238" t="s">
        <v>155</v>
      </c>
      <c r="AU175" s="238" t="s">
        <v>87</v>
      </c>
      <c r="AY175" s="18" t="s">
        <v>153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160</v>
      </c>
      <c r="BM175" s="238" t="s">
        <v>216</v>
      </c>
    </row>
    <row r="176" s="2" customFormat="1">
      <c r="A176" s="39"/>
      <c r="B176" s="40"/>
      <c r="C176" s="41"/>
      <c r="D176" s="240" t="s">
        <v>162</v>
      </c>
      <c r="E176" s="41"/>
      <c r="F176" s="241" t="s">
        <v>217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162</v>
      </c>
      <c r="AU176" s="18" t="s">
        <v>87</v>
      </c>
    </row>
    <row r="177" s="2" customFormat="1">
      <c r="A177" s="39"/>
      <c r="B177" s="40"/>
      <c r="C177" s="41"/>
      <c r="D177" s="240" t="s">
        <v>218</v>
      </c>
      <c r="E177" s="41"/>
      <c r="F177" s="277" t="s">
        <v>219</v>
      </c>
      <c r="G177" s="41"/>
      <c r="H177" s="41"/>
      <c r="I177" s="242"/>
      <c r="J177" s="41"/>
      <c r="K177" s="41"/>
      <c r="L177" s="45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218</v>
      </c>
      <c r="AU177" s="18" t="s">
        <v>87</v>
      </c>
    </row>
    <row r="178" s="13" customFormat="1">
      <c r="A178" s="13"/>
      <c r="B178" s="245"/>
      <c r="C178" s="246"/>
      <c r="D178" s="240" t="s">
        <v>164</v>
      </c>
      <c r="E178" s="247" t="s">
        <v>1</v>
      </c>
      <c r="F178" s="248" t="s">
        <v>165</v>
      </c>
      <c r="G178" s="246"/>
      <c r="H178" s="249">
        <v>3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5" t="s">
        <v>164</v>
      </c>
      <c r="AU178" s="255" t="s">
        <v>87</v>
      </c>
      <c r="AV178" s="13" t="s">
        <v>87</v>
      </c>
      <c r="AW178" s="13" t="s">
        <v>34</v>
      </c>
      <c r="AX178" s="13" t="s">
        <v>85</v>
      </c>
      <c r="AY178" s="255" t="s">
        <v>153</v>
      </c>
    </row>
    <row r="179" s="2" customFormat="1" ht="24.15" customHeight="1">
      <c r="A179" s="39"/>
      <c r="B179" s="40"/>
      <c r="C179" s="227" t="s">
        <v>220</v>
      </c>
      <c r="D179" s="227" t="s">
        <v>155</v>
      </c>
      <c r="E179" s="228" t="s">
        <v>221</v>
      </c>
      <c r="F179" s="229" t="s">
        <v>222</v>
      </c>
      <c r="G179" s="230" t="s">
        <v>158</v>
      </c>
      <c r="H179" s="231">
        <v>1</v>
      </c>
      <c r="I179" s="232"/>
      <c r="J179" s="233">
        <f>ROUND(I179*H179,2)</f>
        <v>0</v>
      </c>
      <c r="K179" s="229" t="s">
        <v>159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160</v>
      </c>
      <c r="AT179" s="238" t="s">
        <v>155</v>
      </c>
      <c r="AU179" s="238" t="s">
        <v>87</v>
      </c>
      <c r="AY179" s="18" t="s">
        <v>153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160</v>
      </c>
      <c r="BM179" s="238" t="s">
        <v>223</v>
      </c>
    </row>
    <row r="180" s="2" customFormat="1">
      <c r="A180" s="39"/>
      <c r="B180" s="40"/>
      <c r="C180" s="41"/>
      <c r="D180" s="240" t="s">
        <v>162</v>
      </c>
      <c r="E180" s="41"/>
      <c r="F180" s="241" t="s">
        <v>224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162</v>
      </c>
      <c r="AU180" s="18" t="s">
        <v>87</v>
      </c>
    </row>
    <row r="181" s="2" customFormat="1">
      <c r="A181" s="39"/>
      <c r="B181" s="40"/>
      <c r="C181" s="41"/>
      <c r="D181" s="240" t="s">
        <v>218</v>
      </c>
      <c r="E181" s="41"/>
      <c r="F181" s="277" t="s">
        <v>219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218</v>
      </c>
      <c r="AU181" s="18" t="s">
        <v>87</v>
      </c>
    </row>
    <row r="182" s="13" customFormat="1">
      <c r="A182" s="13"/>
      <c r="B182" s="245"/>
      <c r="C182" s="246"/>
      <c r="D182" s="240" t="s">
        <v>164</v>
      </c>
      <c r="E182" s="247" t="s">
        <v>1</v>
      </c>
      <c r="F182" s="248" t="s">
        <v>85</v>
      </c>
      <c r="G182" s="246"/>
      <c r="H182" s="249">
        <v>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164</v>
      </c>
      <c r="AU182" s="255" t="s">
        <v>87</v>
      </c>
      <c r="AV182" s="13" t="s">
        <v>87</v>
      </c>
      <c r="AW182" s="13" t="s">
        <v>34</v>
      </c>
      <c r="AX182" s="13" t="s">
        <v>85</v>
      </c>
      <c r="AY182" s="255" t="s">
        <v>153</v>
      </c>
    </row>
    <row r="183" s="2" customFormat="1" ht="24.15" customHeight="1">
      <c r="A183" s="39"/>
      <c r="B183" s="40"/>
      <c r="C183" s="227" t="s">
        <v>225</v>
      </c>
      <c r="D183" s="227" t="s">
        <v>155</v>
      </c>
      <c r="E183" s="228" t="s">
        <v>226</v>
      </c>
      <c r="F183" s="229" t="s">
        <v>227</v>
      </c>
      <c r="G183" s="230" t="s">
        <v>158</v>
      </c>
      <c r="H183" s="231">
        <v>3</v>
      </c>
      <c r="I183" s="232"/>
      <c r="J183" s="233">
        <f>ROUND(I183*H183,2)</f>
        <v>0</v>
      </c>
      <c r="K183" s="229" t="s">
        <v>159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160</v>
      </c>
      <c r="AT183" s="238" t="s">
        <v>155</v>
      </c>
      <c r="AU183" s="238" t="s">
        <v>87</v>
      </c>
      <c r="AY183" s="18" t="s">
        <v>153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160</v>
      </c>
      <c r="BM183" s="238" t="s">
        <v>228</v>
      </c>
    </row>
    <row r="184" s="2" customFormat="1">
      <c r="A184" s="39"/>
      <c r="B184" s="40"/>
      <c r="C184" s="41"/>
      <c r="D184" s="240" t="s">
        <v>162</v>
      </c>
      <c r="E184" s="41"/>
      <c r="F184" s="241" t="s">
        <v>229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162</v>
      </c>
      <c r="AU184" s="18" t="s">
        <v>87</v>
      </c>
    </row>
    <row r="185" s="2" customFormat="1">
      <c r="A185" s="39"/>
      <c r="B185" s="40"/>
      <c r="C185" s="41"/>
      <c r="D185" s="240" t="s">
        <v>218</v>
      </c>
      <c r="E185" s="41"/>
      <c r="F185" s="277" t="s">
        <v>219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218</v>
      </c>
      <c r="AU185" s="18" t="s">
        <v>87</v>
      </c>
    </row>
    <row r="186" s="13" customFormat="1">
      <c r="A186" s="13"/>
      <c r="B186" s="245"/>
      <c r="C186" s="246"/>
      <c r="D186" s="240" t="s">
        <v>164</v>
      </c>
      <c r="E186" s="247" t="s">
        <v>1</v>
      </c>
      <c r="F186" s="248" t="s">
        <v>165</v>
      </c>
      <c r="G186" s="246"/>
      <c r="H186" s="249">
        <v>3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164</v>
      </c>
      <c r="AU186" s="255" t="s">
        <v>87</v>
      </c>
      <c r="AV186" s="13" t="s">
        <v>87</v>
      </c>
      <c r="AW186" s="13" t="s">
        <v>34</v>
      </c>
      <c r="AX186" s="13" t="s">
        <v>85</v>
      </c>
      <c r="AY186" s="255" t="s">
        <v>153</v>
      </c>
    </row>
    <row r="187" s="2" customFormat="1" ht="24.15" customHeight="1">
      <c r="A187" s="39"/>
      <c r="B187" s="40"/>
      <c r="C187" s="227" t="s">
        <v>230</v>
      </c>
      <c r="D187" s="227" t="s">
        <v>155</v>
      </c>
      <c r="E187" s="228" t="s">
        <v>231</v>
      </c>
      <c r="F187" s="229" t="s">
        <v>232</v>
      </c>
      <c r="G187" s="230" t="s">
        <v>158</v>
      </c>
      <c r="H187" s="231">
        <v>1</v>
      </c>
      <c r="I187" s="232"/>
      <c r="J187" s="233">
        <f>ROUND(I187*H187,2)</f>
        <v>0</v>
      </c>
      <c r="K187" s="229" t="s">
        <v>159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160</v>
      </c>
      <c r="AT187" s="238" t="s">
        <v>155</v>
      </c>
      <c r="AU187" s="238" t="s">
        <v>87</v>
      </c>
      <c r="AY187" s="18" t="s">
        <v>153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160</v>
      </c>
      <c r="BM187" s="238" t="s">
        <v>233</v>
      </c>
    </row>
    <row r="188" s="2" customFormat="1">
      <c r="A188" s="39"/>
      <c r="B188" s="40"/>
      <c r="C188" s="41"/>
      <c r="D188" s="240" t="s">
        <v>162</v>
      </c>
      <c r="E188" s="41"/>
      <c r="F188" s="241" t="s">
        <v>234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162</v>
      </c>
      <c r="AU188" s="18" t="s">
        <v>87</v>
      </c>
    </row>
    <row r="189" s="2" customFormat="1">
      <c r="A189" s="39"/>
      <c r="B189" s="40"/>
      <c r="C189" s="41"/>
      <c r="D189" s="240" t="s">
        <v>218</v>
      </c>
      <c r="E189" s="41"/>
      <c r="F189" s="277" t="s">
        <v>219</v>
      </c>
      <c r="G189" s="41"/>
      <c r="H189" s="41"/>
      <c r="I189" s="242"/>
      <c r="J189" s="41"/>
      <c r="K189" s="41"/>
      <c r="L189" s="45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218</v>
      </c>
      <c r="AU189" s="18" t="s">
        <v>87</v>
      </c>
    </row>
    <row r="190" s="13" customFormat="1">
      <c r="A190" s="13"/>
      <c r="B190" s="245"/>
      <c r="C190" s="246"/>
      <c r="D190" s="240" t="s">
        <v>164</v>
      </c>
      <c r="E190" s="247" t="s">
        <v>1</v>
      </c>
      <c r="F190" s="248" t="s">
        <v>85</v>
      </c>
      <c r="G190" s="246"/>
      <c r="H190" s="249">
        <v>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5" t="s">
        <v>164</v>
      </c>
      <c r="AU190" s="255" t="s">
        <v>87</v>
      </c>
      <c r="AV190" s="13" t="s">
        <v>87</v>
      </c>
      <c r="AW190" s="13" t="s">
        <v>34</v>
      </c>
      <c r="AX190" s="13" t="s">
        <v>85</v>
      </c>
      <c r="AY190" s="255" t="s">
        <v>153</v>
      </c>
    </row>
    <row r="191" s="2" customFormat="1" ht="24.15" customHeight="1">
      <c r="A191" s="39"/>
      <c r="B191" s="40"/>
      <c r="C191" s="227" t="s">
        <v>235</v>
      </c>
      <c r="D191" s="227" t="s">
        <v>155</v>
      </c>
      <c r="E191" s="228" t="s">
        <v>236</v>
      </c>
      <c r="F191" s="229" t="s">
        <v>237</v>
      </c>
      <c r="G191" s="230" t="s">
        <v>158</v>
      </c>
      <c r="H191" s="231">
        <v>3</v>
      </c>
      <c r="I191" s="232"/>
      <c r="J191" s="233">
        <f>ROUND(I191*H191,2)</f>
        <v>0</v>
      </c>
      <c r="K191" s="229" t="s">
        <v>159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160</v>
      </c>
      <c r="AT191" s="238" t="s">
        <v>155</v>
      </c>
      <c r="AU191" s="238" t="s">
        <v>87</v>
      </c>
      <c r="AY191" s="18" t="s">
        <v>153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160</v>
      </c>
      <c r="BM191" s="238" t="s">
        <v>238</v>
      </c>
    </row>
    <row r="192" s="2" customFormat="1">
      <c r="A192" s="39"/>
      <c r="B192" s="40"/>
      <c r="C192" s="41"/>
      <c r="D192" s="240" t="s">
        <v>162</v>
      </c>
      <c r="E192" s="41"/>
      <c r="F192" s="241" t="s">
        <v>239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162</v>
      </c>
      <c r="AU192" s="18" t="s">
        <v>87</v>
      </c>
    </row>
    <row r="193" s="2" customFormat="1">
      <c r="A193" s="39"/>
      <c r="B193" s="40"/>
      <c r="C193" s="41"/>
      <c r="D193" s="240" t="s">
        <v>218</v>
      </c>
      <c r="E193" s="41"/>
      <c r="F193" s="277" t="s">
        <v>219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218</v>
      </c>
      <c r="AU193" s="18" t="s">
        <v>87</v>
      </c>
    </row>
    <row r="194" s="13" customFormat="1">
      <c r="A194" s="13"/>
      <c r="B194" s="245"/>
      <c r="C194" s="246"/>
      <c r="D194" s="240" t="s">
        <v>164</v>
      </c>
      <c r="E194" s="247" t="s">
        <v>1</v>
      </c>
      <c r="F194" s="248" t="s">
        <v>165</v>
      </c>
      <c r="G194" s="246"/>
      <c r="H194" s="249">
        <v>3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164</v>
      </c>
      <c r="AU194" s="255" t="s">
        <v>87</v>
      </c>
      <c r="AV194" s="13" t="s">
        <v>87</v>
      </c>
      <c r="AW194" s="13" t="s">
        <v>34</v>
      </c>
      <c r="AX194" s="13" t="s">
        <v>85</v>
      </c>
      <c r="AY194" s="255" t="s">
        <v>153</v>
      </c>
    </row>
    <row r="195" s="2" customFormat="1" ht="24.15" customHeight="1">
      <c r="A195" s="39"/>
      <c r="B195" s="40"/>
      <c r="C195" s="227" t="s">
        <v>240</v>
      </c>
      <c r="D195" s="227" t="s">
        <v>155</v>
      </c>
      <c r="E195" s="228" t="s">
        <v>241</v>
      </c>
      <c r="F195" s="229" t="s">
        <v>242</v>
      </c>
      <c r="G195" s="230" t="s">
        <v>158</v>
      </c>
      <c r="H195" s="231">
        <v>1</v>
      </c>
      <c r="I195" s="232"/>
      <c r="J195" s="233">
        <f>ROUND(I195*H195,2)</f>
        <v>0</v>
      </c>
      <c r="K195" s="229" t="s">
        <v>159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160</v>
      </c>
      <c r="AT195" s="238" t="s">
        <v>155</v>
      </c>
      <c r="AU195" s="238" t="s">
        <v>87</v>
      </c>
      <c r="AY195" s="18" t="s">
        <v>153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160</v>
      </c>
      <c r="BM195" s="238" t="s">
        <v>243</v>
      </c>
    </row>
    <row r="196" s="2" customFormat="1">
      <c r="A196" s="39"/>
      <c r="B196" s="40"/>
      <c r="C196" s="41"/>
      <c r="D196" s="240" t="s">
        <v>162</v>
      </c>
      <c r="E196" s="41"/>
      <c r="F196" s="241" t="s">
        <v>244</v>
      </c>
      <c r="G196" s="41"/>
      <c r="H196" s="41"/>
      <c r="I196" s="242"/>
      <c r="J196" s="41"/>
      <c r="K196" s="41"/>
      <c r="L196" s="45"/>
      <c r="M196" s="243"/>
      <c r="N196" s="244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162</v>
      </c>
      <c r="AU196" s="18" t="s">
        <v>87</v>
      </c>
    </row>
    <row r="197" s="2" customFormat="1">
      <c r="A197" s="39"/>
      <c r="B197" s="40"/>
      <c r="C197" s="41"/>
      <c r="D197" s="240" t="s">
        <v>218</v>
      </c>
      <c r="E197" s="41"/>
      <c r="F197" s="277" t="s">
        <v>219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218</v>
      </c>
      <c r="AU197" s="18" t="s">
        <v>87</v>
      </c>
    </row>
    <row r="198" s="13" customFormat="1">
      <c r="A198" s="13"/>
      <c r="B198" s="245"/>
      <c r="C198" s="246"/>
      <c r="D198" s="240" t="s">
        <v>164</v>
      </c>
      <c r="E198" s="247" t="s">
        <v>1</v>
      </c>
      <c r="F198" s="248" t="s">
        <v>85</v>
      </c>
      <c r="G198" s="246"/>
      <c r="H198" s="249">
        <v>1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5" t="s">
        <v>164</v>
      </c>
      <c r="AU198" s="255" t="s">
        <v>87</v>
      </c>
      <c r="AV198" s="13" t="s">
        <v>87</v>
      </c>
      <c r="AW198" s="13" t="s">
        <v>34</v>
      </c>
      <c r="AX198" s="13" t="s">
        <v>85</v>
      </c>
      <c r="AY198" s="255" t="s">
        <v>153</v>
      </c>
    </row>
    <row r="199" s="2" customFormat="1" ht="33" customHeight="1">
      <c r="A199" s="39"/>
      <c r="B199" s="40"/>
      <c r="C199" s="227" t="s">
        <v>8</v>
      </c>
      <c r="D199" s="227" t="s">
        <v>155</v>
      </c>
      <c r="E199" s="228" t="s">
        <v>245</v>
      </c>
      <c r="F199" s="229" t="s">
        <v>246</v>
      </c>
      <c r="G199" s="230" t="s">
        <v>158</v>
      </c>
      <c r="H199" s="231">
        <v>27</v>
      </c>
      <c r="I199" s="232"/>
      <c r="J199" s="233">
        <f>ROUND(I199*H199,2)</f>
        <v>0</v>
      </c>
      <c r="K199" s="229" t="s">
        <v>159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160</v>
      </c>
      <c r="AT199" s="238" t="s">
        <v>155</v>
      </c>
      <c r="AU199" s="238" t="s">
        <v>87</v>
      </c>
      <c r="AY199" s="18" t="s">
        <v>153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160</v>
      </c>
      <c r="BM199" s="238" t="s">
        <v>247</v>
      </c>
    </row>
    <row r="200" s="2" customFormat="1">
      <c r="A200" s="39"/>
      <c r="B200" s="40"/>
      <c r="C200" s="41"/>
      <c r="D200" s="240" t="s">
        <v>162</v>
      </c>
      <c r="E200" s="41"/>
      <c r="F200" s="241" t="s">
        <v>248</v>
      </c>
      <c r="G200" s="41"/>
      <c r="H200" s="41"/>
      <c r="I200" s="242"/>
      <c r="J200" s="41"/>
      <c r="K200" s="41"/>
      <c r="L200" s="45"/>
      <c r="M200" s="243"/>
      <c r="N200" s="24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162</v>
      </c>
      <c r="AU200" s="18" t="s">
        <v>87</v>
      </c>
    </row>
    <row r="201" s="2" customFormat="1">
      <c r="A201" s="39"/>
      <c r="B201" s="40"/>
      <c r="C201" s="41"/>
      <c r="D201" s="240" t="s">
        <v>218</v>
      </c>
      <c r="E201" s="41"/>
      <c r="F201" s="277" t="s">
        <v>249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218</v>
      </c>
      <c r="AU201" s="18" t="s">
        <v>87</v>
      </c>
    </row>
    <row r="202" s="13" customFormat="1">
      <c r="A202" s="13"/>
      <c r="B202" s="245"/>
      <c r="C202" s="246"/>
      <c r="D202" s="240" t="s">
        <v>164</v>
      </c>
      <c r="E202" s="247" t="s">
        <v>1</v>
      </c>
      <c r="F202" s="248" t="s">
        <v>250</v>
      </c>
      <c r="G202" s="246"/>
      <c r="H202" s="249">
        <v>27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164</v>
      </c>
      <c r="AU202" s="255" t="s">
        <v>87</v>
      </c>
      <c r="AV202" s="13" t="s">
        <v>87</v>
      </c>
      <c r="AW202" s="13" t="s">
        <v>34</v>
      </c>
      <c r="AX202" s="13" t="s">
        <v>85</v>
      </c>
      <c r="AY202" s="255" t="s">
        <v>153</v>
      </c>
    </row>
    <row r="203" s="2" customFormat="1" ht="33" customHeight="1">
      <c r="A203" s="39"/>
      <c r="B203" s="40"/>
      <c r="C203" s="227" t="s">
        <v>251</v>
      </c>
      <c r="D203" s="227" t="s">
        <v>155</v>
      </c>
      <c r="E203" s="228" t="s">
        <v>252</v>
      </c>
      <c r="F203" s="229" t="s">
        <v>253</v>
      </c>
      <c r="G203" s="230" t="s">
        <v>158</v>
      </c>
      <c r="H203" s="231">
        <v>9</v>
      </c>
      <c r="I203" s="232"/>
      <c r="J203" s="233">
        <f>ROUND(I203*H203,2)</f>
        <v>0</v>
      </c>
      <c r="K203" s="229" t="s">
        <v>159</v>
      </c>
      <c r="L203" s="45"/>
      <c r="M203" s="234" t="s">
        <v>1</v>
      </c>
      <c r="N203" s="235" t="s">
        <v>43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160</v>
      </c>
      <c r="AT203" s="238" t="s">
        <v>155</v>
      </c>
      <c r="AU203" s="238" t="s">
        <v>87</v>
      </c>
      <c r="AY203" s="18" t="s">
        <v>153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160</v>
      </c>
      <c r="BM203" s="238" t="s">
        <v>254</v>
      </c>
    </row>
    <row r="204" s="2" customFormat="1">
      <c r="A204" s="39"/>
      <c r="B204" s="40"/>
      <c r="C204" s="41"/>
      <c r="D204" s="240" t="s">
        <v>162</v>
      </c>
      <c r="E204" s="41"/>
      <c r="F204" s="241" t="s">
        <v>255</v>
      </c>
      <c r="G204" s="41"/>
      <c r="H204" s="41"/>
      <c r="I204" s="242"/>
      <c r="J204" s="41"/>
      <c r="K204" s="41"/>
      <c r="L204" s="45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162</v>
      </c>
      <c r="AU204" s="18" t="s">
        <v>87</v>
      </c>
    </row>
    <row r="205" s="2" customFormat="1">
      <c r="A205" s="39"/>
      <c r="B205" s="40"/>
      <c r="C205" s="41"/>
      <c r="D205" s="240" t="s">
        <v>218</v>
      </c>
      <c r="E205" s="41"/>
      <c r="F205" s="277" t="s">
        <v>249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218</v>
      </c>
      <c r="AU205" s="18" t="s">
        <v>87</v>
      </c>
    </row>
    <row r="206" s="13" customFormat="1">
      <c r="A206" s="13"/>
      <c r="B206" s="245"/>
      <c r="C206" s="246"/>
      <c r="D206" s="240" t="s">
        <v>164</v>
      </c>
      <c r="E206" s="247" t="s">
        <v>1</v>
      </c>
      <c r="F206" s="248" t="s">
        <v>256</v>
      </c>
      <c r="G206" s="246"/>
      <c r="H206" s="249">
        <v>9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164</v>
      </c>
      <c r="AU206" s="255" t="s">
        <v>87</v>
      </c>
      <c r="AV206" s="13" t="s">
        <v>87</v>
      </c>
      <c r="AW206" s="13" t="s">
        <v>34</v>
      </c>
      <c r="AX206" s="13" t="s">
        <v>85</v>
      </c>
      <c r="AY206" s="255" t="s">
        <v>153</v>
      </c>
    </row>
    <row r="207" s="2" customFormat="1" ht="33" customHeight="1">
      <c r="A207" s="39"/>
      <c r="B207" s="40"/>
      <c r="C207" s="227" t="s">
        <v>257</v>
      </c>
      <c r="D207" s="227" t="s">
        <v>155</v>
      </c>
      <c r="E207" s="228" t="s">
        <v>258</v>
      </c>
      <c r="F207" s="229" t="s">
        <v>259</v>
      </c>
      <c r="G207" s="230" t="s">
        <v>158</v>
      </c>
      <c r="H207" s="231">
        <v>27</v>
      </c>
      <c r="I207" s="232"/>
      <c r="J207" s="233">
        <f>ROUND(I207*H207,2)</f>
        <v>0</v>
      </c>
      <c r="K207" s="229" t="s">
        <v>159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160</v>
      </c>
      <c r="AT207" s="238" t="s">
        <v>155</v>
      </c>
      <c r="AU207" s="238" t="s">
        <v>87</v>
      </c>
      <c r="AY207" s="18" t="s">
        <v>153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160</v>
      </c>
      <c r="BM207" s="238" t="s">
        <v>260</v>
      </c>
    </row>
    <row r="208" s="2" customFormat="1">
      <c r="A208" s="39"/>
      <c r="B208" s="40"/>
      <c r="C208" s="41"/>
      <c r="D208" s="240" t="s">
        <v>162</v>
      </c>
      <c r="E208" s="41"/>
      <c r="F208" s="241" t="s">
        <v>261</v>
      </c>
      <c r="G208" s="41"/>
      <c r="H208" s="41"/>
      <c r="I208" s="242"/>
      <c r="J208" s="41"/>
      <c r="K208" s="41"/>
      <c r="L208" s="45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162</v>
      </c>
      <c r="AU208" s="18" t="s">
        <v>87</v>
      </c>
    </row>
    <row r="209" s="2" customFormat="1">
      <c r="A209" s="39"/>
      <c r="B209" s="40"/>
      <c r="C209" s="41"/>
      <c r="D209" s="240" t="s">
        <v>218</v>
      </c>
      <c r="E209" s="41"/>
      <c r="F209" s="277" t="s">
        <v>249</v>
      </c>
      <c r="G209" s="41"/>
      <c r="H209" s="41"/>
      <c r="I209" s="242"/>
      <c r="J209" s="41"/>
      <c r="K209" s="41"/>
      <c r="L209" s="45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218</v>
      </c>
      <c r="AU209" s="18" t="s">
        <v>87</v>
      </c>
    </row>
    <row r="210" s="13" customFormat="1">
      <c r="A210" s="13"/>
      <c r="B210" s="245"/>
      <c r="C210" s="246"/>
      <c r="D210" s="240" t="s">
        <v>164</v>
      </c>
      <c r="E210" s="247" t="s">
        <v>1</v>
      </c>
      <c r="F210" s="248" t="s">
        <v>250</v>
      </c>
      <c r="G210" s="246"/>
      <c r="H210" s="249">
        <v>27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164</v>
      </c>
      <c r="AU210" s="255" t="s">
        <v>87</v>
      </c>
      <c r="AV210" s="13" t="s">
        <v>87</v>
      </c>
      <c r="AW210" s="13" t="s">
        <v>34</v>
      </c>
      <c r="AX210" s="13" t="s">
        <v>85</v>
      </c>
      <c r="AY210" s="255" t="s">
        <v>153</v>
      </c>
    </row>
    <row r="211" s="2" customFormat="1" ht="33" customHeight="1">
      <c r="A211" s="39"/>
      <c r="B211" s="40"/>
      <c r="C211" s="227" t="s">
        <v>262</v>
      </c>
      <c r="D211" s="227" t="s">
        <v>155</v>
      </c>
      <c r="E211" s="228" t="s">
        <v>263</v>
      </c>
      <c r="F211" s="229" t="s">
        <v>264</v>
      </c>
      <c r="G211" s="230" t="s">
        <v>158</v>
      </c>
      <c r="H211" s="231">
        <v>9</v>
      </c>
      <c r="I211" s="232"/>
      <c r="J211" s="233">
        <f>ROUND(I211*H211,2)</f>
        <v>0</v>
      </c>
      <c r="K211" s="229" t="s">
        <v>159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160</v>
      </c>
      <c r="AT211" s="238" t="s">
        <v>155</v>
      </c>
      <c r="AU211" s="238" t="s">
        <v>87</v>
      </c>
      <c r="AY211" s="18" t="s">
        <v>153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160</v>
      </c>
      <c r="BM211" s="238" t="s">
        <v>265</v>
      </c>
    </row>
    <row r="212" s="2" customFormat="1">
      <c r="A212" s="39"/>
      <c r="B212" s="40"/>
      <c r="C212" s="41"/>
      <c r="D212" s="240" t="s">
        <v>162</v>
      </c>
      <c r="E212" s="41"/>
      <c r="F212" s="241" t="s">
        <v>266</v>
      </c>
      <c r="G212" s="41"/>
      <c r="H212" s="41"/>
      <c r="I212" s="242"/>
      <c r="J212" s="41"/>
      <c r="K212" s="41"/>
      <c r="L212" s="45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162</v>
      </c>
      <c r="AU212" s="18" t="s">
        <v>87</v>
      </c>
    </row>
    <row r="213" s="2" customFormat="1">
      <c r="A213" s="39"/>
      <c r="B213" s="40"/>
      <c r="C213" s="41"/>
      <c r="D213" s="240" t="s">
        <v>218</v>
      </c>
      <c r="E213" s="41"/>
      <c r="F213" s="277" t="s">
        <v>249</v>
      </c>
      <c r="G213" s="41"/>
      <c r="H213" s="41"/>
      <c r="I213" s="242"/>
      <c r="J213" s="41"/>
      <c r="K213" s="41"/>
      <c r="L213" s="45"/>
      <c r="M213" s="243"/>
      <c r="N213" s="24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218</v>
      </c>
      <c r="AU213" s="18" t="s">
        <v>87</v>
      </c>
    </row>
    <row r="214" s="13" customFormat="1">
      <c r="A214" s="13"/>
      <c r="B214" s="245"/>
      <c r="C214" s="246"/>
      <c r="D214" s="240" t="s">
        <v>164</v>
      </c>
      <c r="E214" s="247" t="s">
        <v>1</v>
      </c>
      <c r="F214" s="248" t="s">
        <v>256</v>
      </c>
      <c r="G214" s="246"/>
      <c r="H214" s="249">
        <v>9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164</v>
      </c>
      <c r="AU214" s="255" t="s">
        <v>87</v>
      </c>
      <c r="AV214" s="13" t="s">
        <v>87</v>
      </c>
      <c r="AW214" s="13" t="s">
        <v>34</v>
      </c>
      <c r="AX214" s="13" t="s">
        <v>85</v>
      </c>
      <c r="AY214" s="255" t="s">
        <v>153</v>
      </c>
    </row>
    <row r="215" s="2" customFormat="1" ht="24.15" customHeight="1">
      <c r="A215" s="39"/>
      <c r="B215" s="40"/>
      <c r="C215" s="227" t="s">
        <v>267</v>
      </c>
      <c r="D215" s="227" t="s">
        <v>155</v>
      </c>
      <c r="E215" s="228" t="s">
        <v>268</v>
      </c>
      <c r="F215" s="229" t="s">
        <v>269</v>
      </c>
      <c r="G215" s="230" t="s">
        <v>158</v>
      </c>
      <c r="H215" s="231">
        <v>27</v>
      </c>
      <c r="I215" s="232"/>
      <c r="J215" s="233">
        <f>ROUND(I215*H215,2)</f>
        <v>0</v>
      </c>
      <c r="K215" s="229" t="s">
        <v>159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160</v>
      </c>
      <c r="AT215" s="238" t="s">
        <v>155</v>
      </c>
      <c r="AU215" s="238" t="s">
        <v>87</v>
      </c>
      <c r="AY215" s="18" t="s">
        <v>153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160</v>
      </c>
      <c r="BM215" s="238" t="s">
        <v>270</v>
      </c>
    </row>
    <row r="216" s="2" customFormat="1">
      <c r="A216" s="39"/>
      <c r="B216" s="40"/>
      <c r="C216" s="41"/>
      <c r="D216" s="240" t="s">
        <v>162</v>
      </c>
      <c r="E216" s="41"/>
      <c r="F216" s="241" t="s">
        <v>271</v>
      </c>
      <c r="G216" s="41"/>
      <c r="H216" s="41"/>
      <c r="I216" s="242"/>
      <c r="J216" s="41"/>
      <c r="K216" s="41"/>
      <c r="L216" s="45"/>
      <c r="M216" s="243"/>
      <c r="N216" s="24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162</v>
      </c>
      <c r="AU216" s="18" t="s">
        <v>87</v>
      </c>
    </row>
    <row r="217" s="2" customFormat="1">
      <c r="A217" s="39"/>
      <c r="B217" s="40"/>
      <c r="C217" s="41"/>
      <c r="D217" s="240" t="s">
        <v>218</v>
      </c>
      <c r="E217" s="41"/>
      <c r="F217" s="277" t="s">
        <v>249</v>
      </c>
      <c r="G217" s="41"/>
      <c r="H217" s="41"/>
      <c r="I217" s="242"/>
      <c r="J217" s="41"/>
      <c r="K217" s="41"/>
      <c r="L217" s="45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218</v>
      </c>
      <c r="AU217" s="18" t="s">
        <v>87</v>
      </c>
    </row>
    <row r="218" s="13" customFormat="1">
      <c r="A218" s="13"/>
      <c r="B218" s="245"/>
      <c r="C218" s="246"/>
      <c r="D218" s="240" t="s">
        <v>164</v>
      </c>
      <c r="E218" s="247" t="s">
        <v>1</v>
      </c>
      <c r="F218" s="248" t="s">
        <v>250</v>
      </c>
      <c r="G218" s="246"/>
      <c r="H218" s="249">
        <v>27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164</v>
      </c>
      <c r="AU218" s="255" t="s">
        <v>87</v>
      </c>
      <c r="AV218" s="13" t="s">
        <v>87</v>
      </c>
      <c r="AW218" s="13" t="s">
        <v>34</v>
      </c>
      <c r="AX218" s="13" t="s">
        <v>85</v>
      </c>
      <c r="AY218" s="255" t="s">
        <v>153</v>
      </c>
    </row>
    <row r="219" s="2" customFormat="1" ht="24.15" customHeight="1">
      <c r="A219" s="39"/>
      <c r="B219" s="40"/>
      <c r="C219" s="227" t="s">
        <v>272</v>
      </c>
      <c r="D219" s="227" t="s">
        <v>155</v>
      </c>
      <c r="E219" s="228" t="s">
        <v>273</v>
      </c>
      <c r="F219" s="229" t="s">
        <v>274</v>
      </c>
      <c r="G219" s="230" t="s">
        <v>158</v>
      </c>
      <c r="H219" s="231">
        <v>9</v>
      </c>
      <c r="I219" s="232"/>
      <c r="J219" s="233">
        <f>ROUND(I219*H219,2)</f>
        <v>0</v>
      </c>
      <c r="K219" s="229" t="s">
        <v>159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160</v>
      </c>
      <c r="AT219" s="238" t="s">
        <v>155</v>
      </c>
      <c r="AU219" s="238" t="s">
        <v>87</v>
      </c>
      <c r="AY219" s="18" t="s">
        <v>153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160</v>
      </c>
      <c r="BM219" s="238" t="s">
        <v>275</v>
      </c>
    </row>
    <row r="220" s="2" customFormat="1">
      <c r="A220" s="39"/>
      <c r="B220" s="40"/>
      <c r="C220" s="41"/>
      <c r="D220" s="240" t="s">
        <v>162</v>
      </c>
      <c r="E220" s="41"/>
      <c r="F220" s="241" t="s">
        <v>276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162</v>
      </c>
      <c r="AU220" s="18" t="s">
        <v>87</v>
      </c>
    </row>
    <row r="221" s="2" customFormat="1">
      <c r="A221" s="39"/>
      <c r="B221" s="40"/>
      <c r="C221" s="41"/>
      <c r="D221" s="240" t="s">
        <v>218</v>
      </c>
      <c r="E221" s="41"/>
      <c r="F221" s="277" t="s">
        <v>249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218</v>
      </c>
      <c r="AU221" s="18" t="s">
        <v>87</v>
      </c>
    </row>
    <row r="222" s="13" customFormat="1">
      <c r="A222" s="13"/>
      <c r="B222" s="245"/>
      <c r="C222" s="246"/>
      <c r="D222" s="240" t="s">
        <v>164</v>
      </c>
      <c r="E222" s="247" t="s">
        <v>1</v>
      </c>
      <c r="F222" s="248" t="s">
        <v>256</v>
      </c>
      <c r="G222" s="246"/>
      <c r="H222" s="249">
        <v>9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164</v>
      </c>
      <c r="AU222" s="255" t="s">
        <v>87</v>
      </c>
      <c r="AV222" s="13" t="s">
        <v>87</v>
      </c>
      <c r="AW222" s="13" t="s">
        <v>34</v>
      </c>
      <c r="AX222" s="13" t="s">
        <v>85</v>
      </c>
      <c r="AY222" s="255" t="s">
        <v>153</v>
      </c>
    </row>
    <row r="223" s="2" customFormat="1" ht="37.8" customHeight="1">
      <c r="A223" s="39"/>
      <c r="B223" s="40"/>
      <c r="C223" s="227" t="s">
        <v>7</v>
      </c>
      <c r="D223" s="227" t="s">
        <v>155</v>
      </c>
      <c r="E223" s="228" t="s">
        <v>277</v>
      </c>
      <c r="F223" s="229" t="s">
        <v>278</v>
      </c>
      <c r="G223" s="230" t="s">
        <v>181</v>
      </c>
      <c r="H223" s="231">
        <v>158.32499999999999</v>
      </c>
      <c r="I223" s="232"/>
      <c r="J223" s="233">
        <f>ROUND(I223*H223,2)</f>
        <v>0</v>
      </c>
      <c r="K223" s="229" t="s">
        <v>159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160</v>
      </c>
      <c r="AT223" s="238" t="s">
        <v>155</v>
      </c>
      <c r="AU223" s="238" t="s">
        <v>87</v>
      </c>
      <c r="AY223" s="18" t="s">
        <v>153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160</v>
      </c>
      <c r="BM223" s="238" t="s">
        <v>279</v>
      </c>
    </row>
    <row r="224" s="2" customFormat="1">
      <c r="A224" s="39"/>
      <c r="B224" s="40"/>
      <c r="C224" s="41"/>
      <c r="D224" s="240" t="s">
        <v>162</v>
      </c>
      <c r="E224" s="41"/>
      <c r="F224" s="241" t="s">
        <v>280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162</v>
      </c>
      <c r="AU224" s="18" t="s">
        <v>87</v>
      </c>
    </row>
    <row r="225" s="13" customFormat="1">
      <c r="A225" s="13"/>
      <c r="B225" s="245"/>
      <c r="C225" s="246"/>
      <c r="D225" s="240" t="s">
        <v>164</v>
      </c>
      <c r="E225" s="247" t="s">
        <v>1</v>
      </c>
      <c r="F225" s="248" t="s">
        <v>281</v>
      </c>
      <c r="G225" s="246"/>
      <c r="H225" s="249">
        <v>33.884999999999998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164</v>
      </c>
      <c r="AU225" s="255" t="s">
        <v>87</v>
      </c>
      <c r="AV225" s="13" t="s">
        <v>87</v>
      </c>
      <c r="AW225" s="13" t="s">
        <v>34</v>
      </c>
      <c r="AX225" s="13" t="s">
        <v>78</v>
      </c>
      <c r="AY225" s="255" t="s">
        <v>153</v>
      </c>
    </row>
    <row r="226" s="13" customFormat="1">
      <c r="A226" s="13"/>
      <c r="B226" s="245"/>
      <c r="C226" s="246"/>
      <c r="D226" s="240" t="s">
        <v>164</v>
      </c>
      <c r="E226" s="247" t="s">
        <v>1</v>
      </c>
      <c r="F226" s="248" t="s">
        <v>282</v>
      </c>
      <c r="G226" s="246"/>
      <c r="H226" s="249">
        <v>62.219999999999999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5" t="s">
        <v>164</v>
      </c>
      <c r="AU226" s="255" t="s">
        <v>87</v>
      </c>
      <c r="AV226" s="13" t="s">
        <v>87</v>
      </c>
      <c r="AW226" s="13" t="s">
        <v>34</v>
      </c>
      <c r="AX226" s="13" t="s">
        <v>78</v>
      </c>
      <c r="AY226" s="255" t="s">
        <v>153</v>
      </c>
    </row>
    <row r="227" s="13" customFormat="1">
      <c r="A227" s="13"/>
      <c r="B227" s="245"/>
      <c r="C227" s="246"/>
      <c r="D227" s="240" t="s">
        <v>164</v>
      </c>
      <c r="E227" s="247" t="s">
        <v>1</v>
      </c>
      <c r="F227" s="248" t="s">
        <v>283</v>
      </c>
      <c r="G227" s="246"/>
      <c r="H227" s="249">
        <v>62.219999999999999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5" t="s">
        <v>164</v>
      </c>
      <c r="AU227" s="255" t="s">
        <v>87</v>
      </c>
      <c r="AV227" s="13" t="s">
        <v>87</v>
      </c>
      <c r="AW227" s="13" t="s">
        <v>34</v>
      </c>
      <c r="AX227" s="13" t="s">
        <v>78</v>
      </c>
      <c r="AY227" s="255" t="s">
        <v>153</v>
      </c>
    </row>
    <row r="228" s="15" customFormat="1">
      <c r="A228" s="15"/>
      <c r="B228" s="266"/>
      <c r="C228" s="267"/>
      <c r="D228" s="240" t="s">
        <v>164</v>
      </c>
      <c r="E228" s="268" t="s">
        <v>1</v>
      </c>
      <c r="F228" s="269" t="s">
        <v>198</v>
      </c>
      <c r="G228" s="267"/>
      <c r="H228" s="270">
        <v>158.32499999999999</v>
      </c>
      <c r="I228" s="271"/>
      <c r="J228" s="267"/>
      <c r="K228" s="267"/>
      <c r="L228" s="272"/>
      <c r="M228" s="273"/>
      <c r="N228" s="274"/>
      <c r="O228" s="274"/>
      <c r="P228" s="274"/>
      <c r="Q228" s="274"/>
      <c r="R228" s="274"/>
      <c r="S228" s="274"/>
      <c r="T228" s="27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6" t="s">
        <v>164</v>
      </c>
      <c r="AU228" s="276" t="s">
        <v>87</v>
      </c>
      <c r="AV228" s="15" t="s">
        <v>160</v>
      </c>
      <c r="AW228" s="15" t="s">
        <v>34</v>
      </c>
      <c r="AX228" s="15" t="s">
        <v>85</v>
      </c>
      <c r="AY228" s="276" t="s">
        <v>153</v>
      </c>
    </row>
    <row r="229" s="2" customFormat="1" ht="37.8" customHeight="1">
      <c r="A229" s="39"/>
      <c r="B229" s="40"/>
      <c r="C229" s="227" t="s">
        <v>284</v>
      </c>
      <c r="D229" s="227" t="s">
        <v>155</v>
      </c>
      <c r="E229" s="228" t="s">
        <v>285</v>
      </c>
      <c r="F229" s="229" t="s">
        <v>286</v>
      </c>
      <c r="G229" s="230" t="s">
        <v>181</v>
      </c>
      <c r="H229" s="231">
        <v>92.427000000000007</v>
      </c>
      <c r="I229" s="232"/>
      <c r="J229" s="233">
        <f>ROUND(I229*H229,2)</f>
        <v>0</v>
      </c>
      <c r="K229" s="229" t="s">
        <v>159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160</v>
      </c>
      <c r="AT229" s="238" t="s">
        <v>155</v>
      </c>
      <c r="AU229" s="238" t="s">
        <v>87</v>
      </c>
      <c r="AY229" s="18" t="s">
        <v>153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160</v>
      </c>
      <c r="BM229" s="238" t="s">
        <v>287</v>
      </c>
    </row>
    <row r="230" s="2" customFormat="1">
      <c r="A230" s="39"/>
      <c r="B230" s="40"/>
      <c r="C230" s="41"/>
      <c r="D230" s="240" t="s">
        <v>162</v>
      </c>
      <c r="E230" s="41"/>
      <c r="F230" s="241" t="s">
        <v>288</v>
      </c>
      <c r="G230" s="41"/>
      <c r="H230" s="41"/>
      <c r="I230" s="242"/>
      <c r="J230" s="41"/>
      <c r="K230" s="41"/>
      <c r="L230" s="45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162</v>
      </c>
      <c r="AU230" s="18" t="s">
        <v>87</v>
      </c>
    </row>
    <row r="231" s="2" customFormat="1">
      <c r="A231" s="39"/>
      <c r="B231" s="40"/>
      <c r="C231" s="41"/>
      <c r="D231" s="240" t="s">
        <v>218</v>
      </c>
      <c r="E231" s="41"/>
      <c r="F231" s="277" t="s">
        <v>289</v>
      </c>
      <c r="G231" s="41"/>
      <c r="H231" s="41"/>
      <c r="I231" s="242"/>
      <c r="J231" s="41"/>
      <c r="K231" s="41"/>
      <c r="L231" s="45"/>
      <c r="M231" s="243"/>
      <c r="N231" s="244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218</v>
      </c>
      <c r="AU231" s="18" t="s">
        <v>87</v>
      </c>
    </row>
    <row r="232" s="13" customFormat="1">
      <c r="A232" s="13"/>
      <c r="B232" s="245"/>
      <c r="C232" s="246"/>
      <c r="D232" s="240" t="s">
        <v>164</v>
      </c>
      <c r="E232" s="247" t="s">
        <v>1</v>
      </c>
      <c r="F232" s="248" t="s">
        <v>290</v>
      </c>
      <c r="G232" s="246"/>
      <c r="H232" s="249">
        <v>154.64699999999999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5" t="s">
        <v>164</v>
      </c>
      <c r="AU232" s="255" t="s">
        <v>87</v>
      </c>
      <c r="AV232" s="13" t="s">
        <v>87</v>
      </c>
      <c r="AW232" s="13" t="s">
        <v>34</v>
      </c>
      <c r="AX232" s="13" t="s">
        <v>78</v>
      </c>
      <c r="AY232" s="255" t="s">
        <v>153</v>
      </c>
    </row>
    <row r="233" s="13" customFormat="1">
      <c r="A233" s="13"/>
      <c r="B233" s="245"/>
      <c r="C233" s="246"/>
      <c r="D233" s="240" t="s">
        <v>164</v>
      </c>
      <c r="E233" s="247" t="s">
        <v>1</v>
      </c>
      <c r="F233" s="248" t="s">
        <v>291</v>
      </c>
      <c r="G233" s="246"/>
      <c r="H233" s="249">
        <v>-62.219999999999999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164</v>
      </c>
      <c r="AU233" s="255" t="s">
        <v>87</v>
      </c>
      <c r="AV233" s="13" t="s">
        <v>87</v>
      </c>
      <c r="AW233" s="13" t="s">
        <v>34</v>
      </c>
      <c r="AX233" s="13" t="s">
        <v>78</v>
      </c>
      <c r="AY233" s="255" t="s">
        <v>153</v>
      </c>
    </row>
    <row r="234" s="15" customFormat="1">
      <c r="A234" s="15"/>
      <c r="B234" s="266"/>
      <c r="C234" s="267"/>
      <c r="D234" s="240" t="s">
        <v>164</v>
      </c>
      <c r="E234" s="268" t="s">
        <v>1</v>
      </c>
      <c r="F234" s="269" t="s">
        <v>198</v>
      </c>
      <c r="G234" s="267"/>
      <c r="H234" s="270">
        <v>92.427000000000007</v>
      </c>
      <c r="I234" s="271"/>
      <c r="J234" s="267"/>
      <c r="K234" s="267"/>
      <c r="L234" s="272"/>
      <c r="M234" s="273"/>
      <c r="N234" s="274"/>
      <c r="O234" s="274"/>
      <c r="P234" s="274"/>
      <c r="Q234" s="274"/>
      <c r="R234" s="274"/>
      <c r="S234" s="274"/>
      <c r="T234" s="27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6" t="s">
        <v>164</v>
      </c>
      <c r="AU234" s="276" t="s">
        <v>87</v>
      </c>
      <c r="AV234" s="15" t="s">
        <v>160</v>
      </c>
      <c r="AW234" s="15" t="s">
        <v>34</v>
      </c>
      <c r="AX234" s="15" t="s">
        <v>85</v>
      </c>
      <c r="AY234" s="276" t="s">
        <v>153</v>
      </c>
    </row>
    <row r="235" s="2" customFormat="1" ht="24.15" customHeight="1">
      <c r="A235" s="39"/>
      <c r="B235" s="40"/>
      <c r="C235" s="227" t="s">
        <v>292</v>
      </c>
      <c r="D235" s="227" t="s">
        <v>155</v>
      </c>
      <c r="E235" s="228" t="s">
        <v>293</v>
      </c>
      <c r="F235" s="229" t="s">
        <v>294</v>
      </c>
      <c r="G235" s="230" t="s">
        <v>181</v>
      </c>
      <c r="H235" s="231">
        <v>62.219999999999999</v>
      </c>
      <c r="I235" s="232"/>
      <c r="J235" s="233">
        <f>ROUND(I235*H235,2)</f>
        <v>0</v>
      </c>
      <c r="K235" s="229" t="s">
        <v>159</v>
      </c>
      <c r="L235" s="45"/>
      <c r="M235" s="234" t="s">
        <v>1</v>
      </c>
      <c r="N235" s="235" t="s">
        <v>43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160</v>
      </c>
      <c r="AT235" s="238" t="s">
        <v>155</v>
      </c>
      <c r="AU235" s="238" t="s">
        <v>87</v>
      </c>
      <c r="AY235" s="18" t="s">
        <v>153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160</v>
      </c>
      <c r="BM235" s="238" t="s">
        <v>295</v>
      </c>
    </row>
    <row r="236" s="2" customFormat="1">
      <c r="A236" s="39"/>
      <c r="B236" s="40"/>
      <c r="C236" s="41"/>
      <c r="D236" s="240" t="s">
        <v>162</v>
      </c>
      <c r="E236" s="41"/>
      <c r="F236" s="241" t="s">
        <v>296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162</v>
      </c>
      <c r="AU236" s="18" t="s">
        <v>87</v>
      </c>
    </row>
    <row r="237" s="14" customFormat="1">
      <c r="A237" s="14"/>
      <c r="B237" s="256"/>
      <c r="C237" s="257"/>
      <c r="D237" s="240" t="s">
        <v>164</v>
      </c>
      <c r="E237" s="258" t="s">
        <v>1</v>
      </c>
      <c r="F237" s="259" t="s">
        <v>297</v>
      </c>
      <c r="G237" s="257"/>
      <c r="H237" s="258" t="s">
        <v>1</v>
      </c>
      <c r="I237" s="260"/>
      <c r="J237" s="257"/>
      <c r="K237" s="257"/>
      <c r="L237" s="261"/>
      <c r="M237" s="262"/>
      <c r="N237" s="263"/>
      <c r="O237" s="263"/>
      <c r="P237" s="263"/>
      <c r="Q237" s="263"/>
      <c r="R237" s="263"/>
      <c r="S237" s="263"/>
      <c r="T237" s="26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5" t="s">
        <v>164</v>
      </c>
      <c r="AU237" s="265" t="s">
        <v>87</v>
      </c>
      <c r="AV237" s="14" t="s">
        <v>85</v>
      </c>
      <c r="AW237" s="14" t="s">
        <v>34</v>
      </c>
      <c r="AX237" s="14" t="s">
        <v>78</v>
      </c>
      <c r="AY237" s="265" t="s">
        <v>153</v>
      </c>
    </row>
    <row r="238" s="13" customFormat="1">
      <c r="A238" s="13"/>
      <c r="B238" s="245"/>
      <c r="C238" s="246"/>
      <c r="D238" s="240" t="s">
        <v>164</v>
      </c>
      <c r="E238" s="247" t="s">
        <v>1</v>
      </c>
      <c r="F238" s="248" t="s">
        <v>298</v>
      </c>
      <c r="G238" s="246"/>
      <c r="H238" s="249">
        <v>62.219999999999999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5" t="s">
        <v>164</v>
      </c>
      <c r="AU238" s="255" t="s">
        <v>87</v>
      </c>
      <c r="AV238" s="13" t="s">
        <v>87</v>
      </c>
      <c r="AW238" s="13" t="s">
        <v>34</v>
      </c>
      <c r="AX238" s="13" t="s">
        <v>85</v>
      </c>
      <c r="AY238" s="255" t="s">
        <v>153</v>
      </c>
    </row>
    <row r="239" s="2" customFormat="1" ht="33" customHeight="1">
      <c r="A239" s="39"/>
      <c r="B239" s="40"/>
      <c r="C239" s="227" t="s">
        <v>299</v>
      </c>
      <c r="D239" s="227" t="s">
        <v>155</v>
      </c>
      <c r="E239" s="228" t="s">
        <v>300</v>
      </c>
      <c r="F239" s="229" t="s">
        <v>301</v>
      </c>
      <c r="G239" s="230" t="s">
        <v>302</v>
      </c>
      <c r="H239" s="231">
        <v>166.369</v>
      </c>
      <c r="I239" s="232"/>
      <c r="J239" s="233">
        <f>ROUND(I239*H239,2)</f>
        <v>0</v>
      </c>
      <c r="K239" s="229" t="s">
        <v>159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160</v>
      </c>
      <c r="AT239" s="238" t="s">
        <v>155</v>
      </c>
      <c r="AU239" s="238" t="s">
        <v>87</v>
      </c>
      <c r="AY239" s="18" t="s">
        <v>153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160</v>
      </c>
      <c r="BM239" s="238" t="s">
        <v>303</v>
      </c>
    </row>
    <row r="240" s="2" customFormat="1">
      <c r="A240" s="39"/>
      <c r="B240" s="40"/>
      <c r="C240" s="41"/>
      <c r="D240" s="240" t="s">
        <v>162</v>
      </c>
      <c r="E240" s="41"/>
      <c r="F240" s="241" t="s">
        <v>304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162</v>
      </c>
      <c r="AU240" s="18" t="s">
        <v>87</v>
      </c>
    </row>
    <row r="241" s="13" customFormat="1">
      <c r="A241" s="13"/>
      <c r="B241" s="245"/>
      <c r="C241" s="246"/>
      <c r="D241" s="240" t="s">
        <v>164</v>
      </c>
      <c r="E241" s="247" t="s">
        <v>1</v>
      </c>
      <c r="F241" s="248" t="s">
        <v>305</v>
      </c>
      <c r="G241" s="246"/>
      <c r="H241" s="249">
        <v>92.427000000000007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5" t="s">
        <v>164</v>
      </c>
      <c r="AU241" s="255" t="s">
        <v>87</v>
      </c>
      <c r="AV241" s="13" t="s">
        <v>87</v>
      </c>
      <c r="AW241" s="13" t="s">
        <v>34</v>
      </c>
      <c r="AX241" s="13" t="s">
        <v>85</v>
      </c>
      <c r="AY241" s="255" t="s">
        <v>153</v>
      </c>
    </row>
    <row r="242" s="13" customFormat="1">
      <c r="A242" s="13"/>
      <c r="B242" s="245"/>
      <c r="C242" s="246"/>
      <c r="D242" s="240" t="s">
        <v>164</v>
      </c>
      <c r="E242" s="246"/>
      <c r="F242" s="248" t="s">
        <v>306</v>
      </c>
      <c r="G242" s="246"/>
      <c r="H242" s="249">
        <v>166.369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5" t="s">
        <v>164</v>
      </c>
      <c r="AU242" s="255" t="s">
        <v>87</v>
      </c>
      <c r="AV242" s="13" t="s">
        <v>87</v>
      </c>
      <c r="AW242" s="13" t="s">
        <v>4</v>
      </c>
      <c r="AX242" s="13" t="s">
        <v>85</v>
      </c>
      <c r="AY242" s="255" t="s">
        <v>153</v>
      </c>
    </row>
    <row r="243" s="2" customFormat="1" ht="16.5" customHeight="1">
      <c r="A243" s="39"/>
      <c r="B243" s="40"/>
      <c r="C243" s="227" t="s">
        <v>307</v>
      </c>
      <c r="D243" s="227" t="s">
        <v>155</v>
      </c>
      <c r="E243" s="228" t="s">
        <v>308</v>
      </c>
      <c r="F243" s="229" t="s">
        <v>309</v>
      </c>
      <c r="G243" s="230" t="s">
        <v>181</v>
      </c>
      <c r="H243" s="231">
        <v>96.105000000000004</v>
      </c>
      <c r="I243" s="232"/>
      <c r="J243" s="233">
        <f>ROUND(I243*H243,2)</f>
        <v>0</v>
      </c>
      <c r="K243" s="229" t="s">
        <v>159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160</v>
      </c>
      <c r="AT243" s="238" t="s">
        <v>155</v>
      </c>
      <c r="AU243" s="238" t="s">
        <v>87</v>
      </c>
      <c r="AY243" s="18" t="s">
        <v>153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160</v>
      </c>
      <c r="BM243" s="238" t="s">
        <v>310</v>
      </c>
    </row>
    <row r="244" s="2" customFormat="1">
      <c r="A244" s="39"/>
      <c r="B244" s="40"/>
      <c r="C244" s="41"/>
      <c r="D244" s="240" t="s">
        <v>162</v>
      </c>
      <c r="E244" s="41"/>
      <c r="F244" s="241" t="s">
        <v>311</v>
      </c>
      <c r="G244" s="41"/>
      <c r="H244" s="41"/>
      <c r="I244" s="242"/>
      <c r="J244" s="41"/>
      <c r="K244" s="41"/>
      <c r="L244" s="45"/>
      <c r="M244" s="243"/>
      <c r="N244" s="244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162</v>
      </c>
      <c r="AU244" s="18" t="s">
        <v>87</v>
      </c>
    </row>
    <row r="245" s="13" customFormat="1">
      <c r="A245" s="13"/>
      <c r="B245" s="245"/>
      <c r="C245" s="246"/>
      <c r="D245" s="240" t="s">
        <v>164</v>
      </c>
      <c r="E245" s="247" t="s">
        <v>1</v>
      </c>
      <c r="F245" s="248" t="s">
        <v>312</v>
      </c>
      <c r="G245" s="246"/>
      <c r="H245" s="249">
        <v>33.884999999999998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5" t="s">
        <v>164</v>
      </c>
      <c r="AU245" s="255" t="s">
        <v>87</v>
      </c>
      <c r="AV245" s="13" t="s">
        <v>87</v>
      </c>
      <c r="AW245" s="13" t="s">
        <v>34</v>
      </c>
      <c r="AX245" s="13" t="s">
        <v>78</v>
      </c>
      <c r="AY245" s="255" t="s">
        <v>153</v>
      </c>
    </row>
    <row r="246" s="13" customFormat="1">
      <c r="A246" s="13"/>
      <c r="B246" s="245"/>
      <c r="C246" s="246"/>
      <c r="D246" s="240" t="s">
        <v>164</v>
      </c>
      <c r="E246" s="247" t="s">
        <v>1</v>
      </c>
      <c r="F246" s="248" t="s">
        <v>298</v>
      </c>
      <c r="G246" s="246"/>
      <c r="H246" s="249">
        <v>62.219999999999999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164</v>
      </c>
      <c r="AU246" s="255" t="s">
        <v>87</v>
      </c>
      <c r="AV246" s="13" t="s">
        <v>87</v>
      </c>
      <c r="AW246" s="13" t="s">
        <v>34</v>
      </c>
      <c r="AX246" s="13" t="s">
        <v>78</v>
      </c>
      <c r="AY246" s="255" t="s">
        <v>153</v>
      </c>
    </row>
    <row r="247" s="15" customFormat="1">
      <c r="A247" s="15"/>
      <c r="B247" s="266"/>
      <c r="C247" s="267"/>
      <c r="D247" s="240" t="s">
        <v>164</v>
      </c>
      <c r="E247" s="268" t="s">
        <v>1</v>
      </c>
      <c r="F247" s="269" t="s">
        <v>198</v>
      </c>
      <c r="G247" s="267"/>
      <c r="H247" s="270">
        <v>96.105000000000004</v>
      </c>
      <c r="I247" s="271"/>
      <c r="J247" s="267"/>
      <c r="K247" s="267"/>
      <c r="L247" s="272"/>
      <c r="M247" s="273"/>
      <c r="N247" s="274"/>
      <c r="O247" s="274"/>
      <c r="P247" s="274"/>
      <c r="Q247" s="274"/>
      <c r="R247" s="274"/>
      <c r="S247" s="274"/>
      <c r="T247" s="27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6" t="s">
        <v>164</v>
      </c>
      <c r="AU247" s="276" t="s">
        <v>87</v>
      </c>
      <c r="AV247" s="15" t="s">
        <v>160</v>
      </c>
      <c r="AW247" s="15" t="s">
        <v>34</v>
      </c>
      <c r="AX247" s="15" t="s">
        <v>85</v>
      </c>
      <c r="AY247" s="276" t="s">
        <v>153</v>
      </c>
    </row>
    <row r="248" s="2" customFormat="1" ht="24.15" customHeight="1">
      <c r="A248" s="39"/>
      <c r="B248" s="40"/>
      <c r="C248" s="227" t="s">
        <v>313</v>
      </c>
      <c r="D248" s="227" t="s">
        <v>155</v>
      </c>
      <c r="E248" s="228" t="s">
        <v>314</v>
      </c>
      <c r="F248" s="229" t="s">
        <v>315</v>
      </c>
      <c r="G248" s="230" t="s">
        <v>181</v>
      </c>
      <c r="H248" s="231">
        <v>62.219999999999999</v>
      </c>
      <c r="I248" s="232"/>
      <c r="J248" s="233">
        <f>ROUND(I248*H248,2)</f>
        <v>0</v>
      </c>
      <c r="K248" s="229" t="s">
        <v>159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160</v>
      </c>
      <c r="AT248" s="238" t="s">
        <v>155</v>
      </c>
      <c r="AU248" s="238" t="s">
        <v>87</v>
      </c>
      <c r="AY248" s="18" t="s">
        <v>153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160</v>
      </c>
      <c r="BM248" s="238" t="s">
        <v>316</v>
      </c>
    </row>
    <row r="249" s="2" customFormat="1">
      <c r="A249" s="39"/>
      <c r="B249" s="40"/>
      <c r="C249" s="41"/>
      <c r="D249" s="240" t="s">
        <v>162</v>
      </c>
      <c r="E249" s="41"/>
      <c r="F249" s="241" t="s">
        <v>317</v>
      </c>
      <c r="G249" s="41"/>
      <c r="H249" s="41"/>
      <c r="I249" s="242"/>
      <c r="J249" s="41"/>
      <c r="K249" s="41"/>
      <c r="L249" s="45"/>
      <c r="M249" s="243"/>
      <c r="N249" s="24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162</v>
      </c>
      <c r="AU249" s="18" t="s">
        <v>87</v>
      </c>
    </row>
    <row r="250" s="14" customFormat="1">
      <c r="A250" s="14"/>
      <c r="B250" s="256"/>
      <c r="C250" s="257"/>
      <c r="D250" s="240" t="s">
        <v>164</v>
      </c>
      <c r="E250" s="258" t="s">
        <v>1</v>
      </c>
      <c r="F250" s="259" t="s">
        <v>318</v>
      </c>
      <c r="G250" s="257"/>
      <c r="H250" s="258" t="s">
        <v>1</v>
      </c>
      <c r="I250" s="260"/>
      <c r="J250" s="257"/>
      <c r="K250" s="257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164</v>
      </c>
      <c r="AU250" s="265" t="s">
        <v>87</v>
      </c>
      <c r="AV250" s="14" t="s">
        <v>85</v>
      </c>
      <c r="AW250" s="14" t="s">
        <v>34</v>
      </c>
      <c r="AX250" s="14" t="s">
        <v>78</v>
      </c>
      <c r="AY250" s="265" t="s">
        <v>153</v>
      </c>
    </row>
    <row r="251" s="13" customFormat="1">
      <c r="A251" s="13"/>
      <c r="B251" s="245"/>
      <c r="C251" s="246"/>
      <c r="D251" s="240" t="s">
        <v>164</v>
      </c>
      <c r="E251" s="247" t="s">
        <v>1</v>
      </c>
      <c r="F251" s="248" t="s">
        <v>319</v>
      </c>
      <c r="G251" s="246"/>
      <c r="H251" s="249">
        <v>62.219999999999999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5" t="s">
        <v>164</v>
      </c>
      <c r="AU251" s="255" t="s">
        <v>87</v>
      </c>
      <c r="AV251" s="13" t="s">
        <v>87</v>
      </c>
      <c r="AW251" s="13" t="s">
        <v>34</v>
      </c>
      <c r="AX251" s="13" t="s">
        <v>85</v>
      </c>
      <c r="AY251" s="255" t="s">
        <v>153</v>
      </c>
    </row>
    <row r="252" s="2" customFormat="1" ht="24.15" customHeight="1">
      <c r="A252" s="39"/>
      <c r="B252" s="40"/>
      <c r="C252" s="227" t="s">
        <v>320</v>
      </c>
      <c r="D252" s="227" t="s">
        <v>155</v>
      </c>
      <c r="E252" s="228" t="s">
        <v>321</v>
      </c>
      <c r="F252" s="229" t="s">
        <v>322</v>
      </c>
      <c r="G252" s="230" t="s">
        <v>323</v>
      </c>
      <c r="H252" s="231">
        <v>533.58000000000004</v>
      </c>
      <c r="I252" s="232"/>
      <c r="J252" s="233">
        <f>ROUND(I252*H252,2)</f>
        <v>0</v>
      </c>
      <c r="K252" s="229" t="s">
        <v>159</v>
      </c>
      <c r="L252" s="45"/>
      <c r="M252" s="234" t="s">
        <v>1</v>
      </c>
      <c r="N252" s="235" t="s">
        <v>43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160</v>
      </c>
      <c r="AT252" s="238" t="s">
        <v>155</v>
      </c>
      <c r="AU252" s="238" t="s">
        <v>87</v>
      </c>
      <c r="AY252" s="18" t="s">
        <v>153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160</v>
      </c>
      <c r="BM252" s="238" t="s">
        <v>324</v>
      </c>
    </row>
    <row r="253" s="2" customFormat="1">
      <c r="A253" s="39"/>
      <c r="B253" s="40"/>
      <c r="C253" s="41"/>
      <c r="D253" s="240" t="s">
        <v>162</v>
      </c>
      <c r="E253" s="41"/>
      <c r="F253" s="241" t="s">
        <v>325</v>
      </c>
      <c r="G253" s="41"/>
      <c r="H253" s="41"/>
      <c r="I253" s="242"/>
      <c r="J253" s="41"/>
      <c r="K253" s="41"/>
      <c r="L253" s="45"/>
      <c r="M253" s="243"/>
      <c r="N253" s="24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162</v>
      </c>
      <c r="AU253" s="18" t="s">
        <v>87</v>
      </c>
    </row>
    <row r="254" s="13" customFormat="1">
      <c r="A254" s="13"/>
      <c r="B254" s="245"/>
      <c r="C254" s="246"/>
      <c r="D254" s="240" t="s">
        <v>164</v>
      </c>
      <c r="E254" s="247" t="s">
        <v>1</v>
      </c>
      <c r="F254" s="248" t="s">
        <v>326</v>
      </c>
      <c r="G254" s="246"/>
      <c r="H254" s="249">
        <v>533.58000000000004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5" t="s">
        <v>164</v>
      </c>
      <c r="AU254" s="255" t="s">
        <v>87</v>
      </c>
      <c r="AV254" s="13" t="s">
        <v>87</v>
      </c>
      <c r="AW254" s="13" t="s">
        <v>34</v>
      </c>
      <c r="AX254" s="13" t="s">
        <v>85</v>
      </c>
      <c r="AY254" s="255" t="s">
        <v>153</v>
      </c>
    </row>
    <row r="255" s="12" customFormat="1" ht="22.8" customHeight="1">
      <c r="A255" s="12"/>
      <c r="B255" s="211"/>
      <c r="C255" s="212"/>
      <c r="D255" s="213" t="s">
        <v>77</v>
      </c>
      <c r="E255" s="225" t="s">
        <v>87</v>
      </c>
      <c r="F255" s="225" t="s">
        <v>327</v>
      </c>
      <c r="G255" s="212"/>
      <c r="H255" s="212"/>
      <c r="I255" s="215"/>
      <c r="J255" s="226">
        <f>BK255</f>
        <v>0</v>
      </c>
      <c r="K255" s="212"/>
      <c r="L255" s="217"/>
      <c r="M255" s="218"/>
      <c r="N255" s="219"/>
      <c r="O255" s="219"/>
      <c r="P255" s="220">
        <f>SUM(P256:P281)</f>
        <v>0</v>
      </c>
      <c r="Q255" s="219"/>
      <c r="R255" s="220">
        <f>SUM(R256:R281)</f>
        <v>11.72666712</v>
      </c>
      <c r="S255" s="219"/>
      <c r="T255" s="221">
        <f>SUM(T256:T281)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2" t="s">
        <v>85</v>
      </c>
      <c r="AT255" s="223" t="s">
        <v>77</v>
      </c>
      <c r="AU255" s="223" t="s">
        <v>85</v>
      </c>
      <c r="AY255" s="222" t="s">
        <v>153</v>
      </c>
      <c r="BK255" s="224">
        <f>SUM(BK256:BK281)</f>
        <v>0</v>
      </c>
    </row>
    <row r="256" s="2" customFormat="1" ht="33" customHeight="1">
      <c r="A256" s="39"/>
      <c r="B256" s="40"/>
      <c r="C256" s="227" t="s">
        <v>328</v>
      </c>
      <c r="D256" s="227" t="s">
        <v>155</v>
      </c>
      <c r="E256" s="228" t="s">
        <v>329</v>
      </c>
      <c r="F256" s="229" t="s">
        <v>330</v>
      </c>
      <c r="G256" s="230" t="s">
        <v>181</v>
      </c>
      <c r="H256" s="231">
        <v>8.1600000000000001</v>
      </c>
      <c r="I256" s="232"/>
      <c r="J256" s="233">
        <f>ROUND(I256*H256,2)</f>
        <v>0</v>
      </c>
      <c r="K256" s="229" t="s">
        <v>159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160</v>
      </c>
      <c r="AT256" s="238" t="s">
        <v>155</v>
      </c>
      <c r="AU256" s="238" t="s">
        <v>87</v>
      </c>
      <c r="AY256" s="18" t="s">
        <v>153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160</v>
      </c>
      <c r="BM256" s="238" t="s">
        <v>331</v>
      </c>
    </row>
    <row r="257" s="2" customFormat="1">
      <c r="A257" s="39"/>
      <c r="B257" s="40"/>
      <c r="C257" s="41"/>
      <c r="D257" s="240" t="s">
        <v>162</v>
      </c>
      <c r="E257" s="41"/>
      <c r="F257" s="241" t="s">
        <v>332</v>
      </c>
      <c r="G257" s="41"/>
      <c r="H257" s="41"/>
      <c r="I257" s="242"/>
      <c r="J257" s="41"/>
      <c r="K257" s="41"/>
      <c r="L257" s="45"/>
      <c r="M257" s="243"/>
      <c r="N257" s="24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162</v>
      </c>
      <c r="AU257" s="18" t="s">
        <v>87</v>
      </c>
    </row>
    <row r="258" s="13" customFormat="1">
      <c r="A258" s="13"/>
      <c r="B258" s="245"/>
      <c r="C258" s="246"/>
      <c r="D258" s="240" t="s">
        <v>164</v>
      </c>
      <c r="E258" s="247" t="s">
        <v>1</v>
      </c>
      <c r="F258" s="248" t="s">
        <v>333</v>
      </c>
      <c r="G258" s="246"/>
      <c r="H258" s="249">
        <v>8.1600000000000001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5" t="s">
        <v>164</v>
      </c>
      <c r="AU258" s="255" t="s">
        <v>87</v>
      </c>
      <c r="AV258" s="13" t="s">
        <v>87</v>
      </c>
      <c r="AW258" s="13" t="s">
        <v>34</v>
      </c>
      <c r="AX258" s="13" t="s">
        <v>85</v>
      </c>
      <c r="AY258" s="255" t="s">
        <v>153</v>
      </c>
    </row>
    <row r="259" s="2" customFormat="1" ht="24.15" customHeight="1">
      <c r="A259" s="39"/>
      <c r="B259" s="40"/>
      <c r="C259" s="227" t="s">
        <v>334</v>
      </c>
      <c r="D259" s="227" t="s">
        <v>155</v>
      </c>
      <c r="E259" s="228" t="s">
        <v>335</v>
      </c>
      <c r="F259" s="229" t="s">
        <v>336</v>
      </c>
      <c r="G259" s="230" t="s">
        <v>323</v>
      </c>
      <c r="H259" s="231">
        <v>149.59999999999999</v>
      </c>
      <c r="I259" s="232"/>
      <c r="J259" s="233">
        <f>ROUND(I259*H259,2)</f>
        <v>0</v>
      </c>
      <c r="K259" s="229" t="s">
        <v>159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0.00027</v>
      </c>
      <c r="R259" s="236">
        <f>Q259*H259</f>
        <v>0.040391999999999997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160</v>
      </c>
      <c r="AT259" s="238" t="s">
        <v>155</v>
      </c>
      <c r="AU259" s="238" t="s">
        <v>87</v>
      </c>
      <c r="AY259" s="18" t="s">
        <v>153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160</v>
      </c>
      <c r="BM259" s="238" t="s">
        <v>337</v>
      </c>
    </row>
    <row r="260" s="2" customFormat="1">
      <c r="A260" s="39"/>
      <c r="B260" s="40"/>
      <c r="C260" s="41"/>
      <c r="D260" s="240" t="s">
        <v>162</v>
      </c>
      <c r="E260" s="41"/>
      <c r="F260" s="241" t="s">
        <v>338</v>
      </c>
      <c r="G260" s="41"/>
      <c r="H260" s="41"/>
      <c r="I260" s="242"/>
      <c r="J260" s="41"/>
      <c r="K260" s="41"/>
      <c r="L260" s="45"/>
      <c r="M260" s="243"/>
      <c r="N260" s="24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162</v>
      </c>
      <c r="AU260" s="18" t="s">
        <v>87</v>
      </c>
    </row>
    <row r="261" s="13" customFormat="1">
      <c r="A261" s="13"/>
      <c r="B261" s="245"/>
      <c r="C261" s="246"/>
      <c r="D261" s="240" t="s">
        <v>164</v>
      </c>
      <c r="E261" s="247" t="s">
        <v>1</v>
      </c>
      <c r="F261" s="248" t="s">
        <v>339</v>
      </c>
      <c r="G261" s="246"/>
      <c r="H261" s="249">
        <v>149.59999999999999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5" t="s">
        <v>164</v>
      </c>
      <c r="AU261" s="255" t="s">
        <v>87</v>
      </c>
      <c r="AV261" s="13" t="s">
        <v>87</v>
      </c>
      <c r="AW261" s="13" t="s">
        <v>34</v>
      </c>
      <c r="AX261" s="13" t="s">
        <v>85</v>
      </c>
      <c r="AY261" s="255" t="s">
        <v>153</v>
      </c>
    </row>
    <row r="262" s="2" customFormat="1" ht="24.15" customHeight="1">
      <c r="A262" s="39"/>
      <c r="B262" s="40"/>
      <c r="C262" s="278" t="s">
        <v>340</v>
      </c>
      <c r="D262" s="278" t="s">
        <v>341</v>
      </c>
      <c r="E262" s="279" t="s">
        <v>342</v>
      </c>
      <c r="F262" s="280" t="s">
        <v>343</v>
      </c>
      <c r="G262" s="281" t="s">
        <v>323</v>
      </c>
      <c r="H262" s="282">
        <v>164.56</v>
      </c>
      <c r="I262" s="283"/>
      <c r="J262" s="284">
        <f>ROUND(I262*H262,2)</f>
        <v>0</v>
      </c>
      <c r="K262" s="280" t="s">
        <v>159</v>
      </c>
      <c r="L262" s="285"/>
      <c r="M262" s="286" t="s">
        <v>1</v>
      </c>
      <c r="N262" s="287" t="s">
        <v>43</v>
      </c>
      <c r="O262" s="92"/>
      <c r="P262" s="236">
        <f>O262*H262</f>
        <v>0</v>
      </c>
      <c r="Q262" s="236">
        <v>0.00029999999999999997</v>
      </c>
      <c r="R262" s="236">
        <f>Q262*H262</f>
        <v>0.049367999999999995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206</v>
      </c>
      <c r="AT262" s="238" t="s">
        <v>341</v>
      </c>
      <c r="AU262" s="238" t="s">
        <v>87</v>
      </c>
      <c r="AY262" s="18" t="s">
        <v>153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85</v>
      </c>
      <c r="BK262" s="239">
        <f>ROUND(I262*H262,2)</f>
        <v>0</v>
      </c>
      <c r="BL262" s="18" t="s">
        <v>160</v>
      </c>
      <c r="BM262" s="238" t="s">
        <v>344</v>
      </c>
    </row>
    <row r="263" s="2" customFormat="1">
      <c r="A263" s="39"/>
      <c r="B263" s="40"/>
      <c r="C263" s="41"/>
      <c r="D263" s="240" t="s">
        <v>162</v>
      </c>
      <c r="E263" s="41"/>
      <c r="F263" s="241" t="s">
        <v>343</v>
      </c>
      <c r="G263" s="41"/>
      <c r="H263" s="41"/>
      <c r="I263" s="242"/>
      <c r="J263" s="41"/>
      <c r="K263" s="41"/>
      <c r="L263" s="45"/>
      <c r="M263" s="243"/>
      <c r="N263" s="244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162</v>
      </c>
      <c r="AU263" s="18" t="s">
        <v>87</v>
      </c>
    </row>
    <row r="264" s="13" customFormat="1">
      <c r="A264" s="13"/>
      <c r="B264" s="245"/>
      <c r="C264" s="246"/>
      <c r="D264" s="240" t="s">
        <v>164</v>
      </c>
      <c r="E264" s="247" t="s">
        <v>1</v>
      </c>
      <c r="F264" s="248" t="s">
        <v>345</v>
      </c>
      <c r="G264" s="246"/>
      <c r="H264" s="249">
        <v>149.59999999999999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5" t="s">
        <v>164</v>
      </c>
      <c r="AU264" s="255" t="s">
        <v>87</v>
      </c>
      <c r="AV264" s="13" t="s">
        <v>87</v>
      </c>
      <c r="AW264" s="13" t="s">
        <v>34</v>
      </c>
      <c r="AX264" s="13" t="s">
        <v>85</v>
      </c>
      <c r="AY264" s="255" t="s">
        <v>153</v>
      </c>
    </row>
    <row r="265" s="13" customFormat="1">
      <c r="A265" s="13"/>
      <c r="B265" s="245"/>
      <c r="C265" s="246"/>
      <c r="D265" s="240" t="s">
        <v>164</v>
      </c>
      <c r="E265" s="246"/>
      <c r="F265" s="248" t="s">
        <v>346</v>
      </c>
      <c r="G265" s="246"/>
      <c r="H265" s="249">
        <v>164.56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5" t="s">
        <v>164</v>
      </c>
      <c r="AU265" s="255" t="s">
        <v>87</v>
      </c>
      <c r="AV265" s="13" t="s">
        <v>87</v>
      </c>
      <c r="AW265" s="13" t="s">
        <v>4</v>
      </c>
      <c r="AX265" s="13" t="s">
        <v>85</v>
      </c>
      <c r="AY265" s="255" t="s">
        <v>153</v>
      </c>
    </row>
    <row r="266" s="2" customFormat="1" ht="16.5" customHeight="1">
      <c r="A266" s="39"/>
      <c r="B266" s="40"/>
      <c r="C266" s="227" t="s">
        <v>347</v>
      </c>
      <c r="D266" s="227" t="s">
        <v>155</v>
      </c>
      <c r="E266" s="228" t="s">
        <v>348</v>
      </c>
      <c r="F266" s="229" t="s">
        <v>349</v>
      </c>
      <c r="G266" s="230" t="s">
        <v>181</v>
      </c>
      <c r="H266" s="231">
        <v>2.04</v>
      </c>
      <c r="I266" s="232"/>
      <c r="J266" s="233">
        <f>ROUND(I266*H266,2)</f>
        <v>0</v>
      </c>
      <c r="K266" s="229" t="s">
        <v>159</v>
      </c>
      <c r="L266" s="45"/>
      <c r="M266" s="234" t="s">
        <v>1</v>
      </c>
      <c r="N266" s="235" t="s">
        <v>43</v>
      </c>
      <c r="O266" s="92"/>
      <c r="P266" s="236">
        <f>O266*H266</f>
        <v>0</v>
      </c>
      <c r="Q266" s="236">
        <v>2.3010199999999998</v>
      </c>
      <c r="R266" s="236">
        <f>Q266*H266</f>
        <v>4.6940808000000001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160</v>
      </c>
      <c r="AT266" s="238" t="s">
        <v>155</v>
      </c>
      <c r="AU266" s="238" t="s">
        <v>87</v>
      </c>
      <c r="AY266" s="18" t="s">
        <v>153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85</v>
      </c>
      <c r="BK266" s="239">
        <f>ROUND(I266*H266,2)</f>
        <v>0</v>
      </c>
      <c r="BL266" s="18" t="s">
        <v>160</v>
      </c>
      <c r="BM266" s="238" t="s">
        <v>350</v>
      </c>
    </row>
    <row r="267" s="2" customFormat="1">
      <c r="A267" s="39"/>
      <c r="B267" s="40"/>
      <c r="C267" s="41"/>
      <c r="D267" s="240" t="s">
        <v>162</v>
      </c>
      <c r="E267" s="41"/>
      <c r="F267" s="241" t="s">
        <v>349</v>
      </c>
      <c r="G267" s="41"/>
      <c r="H267" s="41"/>
      <c r="I267" s="242"/>
      <c r="J267" s="41"/>
      <c r="K267" s="41"/>
      <c r="L267" s="45"/>
      <c r="M267" s="243"/>
      <c r="N267" s="24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162</v>
      </c>
      <c r="AU267" s="18" t="s">
        <v>87</v>
      </c>
    </row>
    <row r="268" s="13" customFormat="1">
      <c r="A268" s="13"/>
      <c r="B268" s="245"/>
      <c r="C268" s="246"/>
      <c r="D268" s="240" t="s">
        <v>164</v>
      </c>
      <c r="E268" s="247" t="s">
        <v>1</v>
      </c>
      <c r="F268" s="248" t="s">
        <v>351</v>
      </c>
      <c r="G268" s="246"/>
      <c r="H268" s="249">
        <v>2.04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5" t="s">
        <v>164</v>
      </c>
      <c r="AU268" s="255" t="s">
        <v>87</v>
      </c>
      <c r="AV268" s="13" t="s">
        <v>87</v>
      </c>
      <c r="AW268" s="13" t="s">
        <v>34</v>
      </c>
      <c r="AX268" s="13" t="s">
        <v>85</v>
      </c>
      <c r="AY268" s="255" t="s">
        <v>153</v>
      </c>
    </row>
    <row r="269" s="2" customFormat="1" ht="24.15" customHeight="1">
      <c r="A269" s="39"/>
      <c r="B269" s="40"/>
      <c r="C269" s="227" t="s">
        <v>352</v>
      </c>
      <c r="D269" s="227" t="s">
        <v>155</v>
      </c>
      <c r="E269" s="228" t="s">
        <v>353</v>
      </c>
      <c r="F269" s="229" t="s">
        <v>354</v>
      </c>
      <c r="G269" s="230" t="s">
        <v>355</v>
      </c>
      <c r="H269" s="231">
        <v>68</v>
      </c>
      <c r="I269" s="232"/>
      <c r="J269" s="233">
        <f>ROUND(I269*H269,2)</f>
        <v>0</v>
      </c>
      <c r="K269" s="229" t="s">
        <v>159</v>
      </c>
      <c r="L269" s="45"/>
      <c r="M269" s="234" t="s">
        <v>1</v>
      </c>
      <c r="N269" s="235" t="s">
        <v>43</v>
      </c>
      <c r="O269" s="92"/>
      <c r="P269" s="236">
        <f>O269*H269</f>
        <v>0</v>
      </c>
      <c r="Q269" s="236">
        <v>0.00116</v>
      </c>
      <c r="R269" s="236">
        <f>Q269*H269</f>
        <v>0.078880000000000006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160</v>
      </c>
      <c r="AT269" s="238" t="s">
        <v>155</v>
      </c>
      <c r="AU269" s="238" t="s">
        <v>87</v>
      </c>
      <c r="AY269" s="18" t="s">
        <v>153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160</v>
      </c>
      <c r="BM269" s="238" t="s">
        <v>356</v>
      </c>
    </row>
    <row r="270" s="2" customFormat="1">
      <c r="A270" s="39"/>
      <c r="B270" s="40"/>
      <c r="C270" s="41"/>
      <c r="D270" s="240" t="s">
        <v>162</v>
      </c>
      <c r="E270" s="41"/>
      <c r="F270" s="241" t="s">
        <v>357</v>
      </c>
      <c r="G270" s="41"/>
      <c r="H270" s="41"/>
      <c r="I270" s="242"/>
      <c r="J270" s="41"/>
      <c r="K270" s="41"/>
      <c r="L270" s="45"/>
      <c r="M270" s="243"/>
      <c r="N270" s="244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162</v>
      </c>
      <c r="AU270" s="18" t="s">
        <v>87</v>
      </c>
    </row>
    <row r="271" s="2" customFormat="1">
      <c r="A271" s="39"/>
      <c r="B271" s="40"/>
      <c r="C271" s="41"/>
      <c r="D271" s="240" t="s">
        <v>218</v>
      </c>
      <c r="E271" s="41"/>
      <c r="F271" s="277" t="s">
        <v>358</v>
      </c>
      <c r="G271" s="41"/>
      <c r="H271" s="41"/>
      <c r="I271" s="242"/>
      <c r="J271" s="41"/>
      <c r="K271" s="41"/>
      <c r="L271" s="45"/>
      <c r="M271" s="243"/>
      <c r="N271" s="244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218</v>
      </c>
      <c r="AU271" s="18" t="s">
        <v>87</v>
      </c>
    </row>
    <row r="272" s="13" customFormat="1">
      <c r="A272" s="13"/>
      <c r="B272" s="245"/>
      <c r="C272" s="246"/>
      <c r="D272" s="240" t="s">
        <v>164</v>
      </c>
      <c r="E272" s="247" t="s">
        <v>1</v>
      </c>
      <c r="F272" s="248" t="s">
        <v>359</v>
      </c>
      <c r="G272" s="246"/>
      <c r="H272" s="249">
        <v>68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5" t="s">
        <v>164</v>
      </c>
      <c r="AU272" s="255" t="s">
        <v>87</v>
      </c>
      <c r="AV272" s="13" t="s">
        <v>87</v>
      </c>
      <c r="AW272" s="13" t="s">
        <v>34</v>
      </c>
      <c r="AX272" s="13" t="s">
        <v>85</v>
      </c>
      <c r="AY272" s="255" t="s">
        <v>153</v>
      </c>
    </row>
    <row r="273" s="2" customFormat="1" ht="16.5" customHeight="1">
      <c r="A273" s="39"/>
      <c r="B273" s="40"/>
      <c r="C273" s="227" t="s">
        <v>360</v>
      </c>
      <c r="D273" s="227" t="s">
        <v>155</v>
      </c>
      <c r="E273" s="228" t="s">
        <v>361</v>
      </c>
      <c r="F273" s="229" t="s">
        <v>362</v>
      </c>
      <c r="G273" s="230" t="s">
        <v>181</v>
      </c>
      <c r="H273" s="231">
        <v>2.7360000000000002</v>
      </c>
      <c r="I273" s="232"/>
      <c r="J273" s="233">
        <f>ROUND(I273*H273,2)</f>
        <v>0</v>
      </c>
      <c r="K273" s="229" t="s">
        <v>159</v>
      </c>
      <c r="L273" s="45"/>
      <c r="M273" s="234" t="s">
        <v>1</v>
      </c>
      <c r="N273" s="235" t="s">
        <v>43</v>
      </c>
      <c r="O273" s="92"/>
      <c r="P273" s="236">
        <f>O273*H273</f>
        <v>0</v>
      </c>
      <c r="Q273" s="236">
        <v>2.5018699999999998</v>
      </c>
      <c r="R273" s="236">
        <f>Q273*H273</f>
        <v>6.8451163199999998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160</v>
      </c>
      <c r="AT273" s="238" t="s">
        <v>155</v>
      </c>
      <c r="AU273" s="238" t="s">
        <v>87</v>
      </c>
      <c r="AY273" s="18" t="s">
        <v>153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85</v>
      </c>
      <c r="BK273" s="239">
        <f>ROUND(I273*H273,2)</f>
        <v>0</v>
      </c>
      <c r="BL273" s="18" t="s">
        <v>160</v>
      </c>
      <c r="BM273" s="238" t="s">
        <v>363</v>
      </c>
    </row>
    <row r="274" s="2" customFormat="1">
      <c r="A274" s="39"/>
      <c r="B274" s="40"/>
      <c r="C274" s="41"/>
      <c r="D274" s="240" t="s">
        <v>162</v>
      </c>
      <c r="E274" s="41"/>
      <c r="F274" s="241" t="s">
        <v>364</v>
      </c>
      <c r="G274" s="41"/>
      <c r="H274" s="41"/>
      <c r="I274" s="242"/>
      <c r="J274" s="41"/>
      <c r="K274" s="41"/>
      <c r="L274" s="45"/>
      <c r="M274" s="243"/>
      <c r="N274" s="244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162</v>
      </c>
      <c r="AU274" s="18" t="s">
        <v>87</v>
      </c>
    </row>
    <row r="275" s="13" customFormat="1">
      <c r="A275" s="13"/>
      <c r="B275" s="245"/>
      <c r="C275" s="246"/>
      <c r="D275" s="240" t="s">
        <v>164</v>
      </c>
      <c r="E275" s="247" t="s">
        <v>1</v>
      </c>
      <c r="F275" s="248" t="s">
        <v>365</v>
      </c>
      <c r="G275" s="246"/>
      <c r="H275" s="249">
        <v>2.7360000000000002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5" t="s">
        <v>164</v>
      </c>
      <c r="AU275" s="255" t="s">
        <v>87</v>
      </c>
      <c r="AV275" s="13" t="s">
        <v>87</v>
      </c>
      <c r="AW275" s="13" t="s">
        <v>34</v>
      </c>
      <c r="AX275" s="13" t="s">
        <v>85</v>
      </c>
      <c r="AY275" s="255" t="s">
        <v>153</v>
      </c>
    </row>
    <row r="276" s="2" customFormat="1" ht="16.5" customHeight="1">
      <c r="A276" s="39"/>
      <c r="B276" s="40"/>
      <c r="C276" s="227" t="s">
        <v>366</v>
      </c>
      <c r="D276" s="227" t="s">
        <v>155</v>
      </c>
      <c r="E276" s="228" t="s">
        <v>367</v>
      </c>
      <c r="F276" s="229" t="s">
        <v>368</v>
      </c>
      <c r="G276" s="230" t="s">
        <v>323</v>
      </c>
      <c r="H276" s="231">
        <v>7</v>
      </c>
      <c r="I276" s="232"/>
      <c r="J276" s="233">
        <f>ROUND(I276*H276,2)</f>
        <v>0</v>
      </c>
      <c r="K276" s="229" t="s">
        <v>159</v>
      </c>
      <c r="L276" s="45"/>
      <c r="M276" s="234" t="s">
        <v>1</v>
      </c>
      <c r="N276" s="235" t="s">
        <v>43</v>
      </c>
      <c r="O276" s="92"/>
      <c r="P276" s="236">
        <f>O276*H276</f>
        <v>0</v>
      </c>
      <c r="Q276" s="236">
        <v>0.0026900000000000001</v>
      </c>
      <c r="R276" s="236">
        <f>Q276*H276</f>
        <v>0.01883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160</v>
      </c>
      <c r="AT276" s="238" t="s">
        <v>155</v>
      </c>
      <c r="AU276" s="238" t="s">
        <v>87</v>
      </c>
      <c r="AY276" s="18" t="s">
        <v>153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85</v>
      </c>
      <c r="BK276" s="239">
        <f>ROUND(I276*H276,2)</f>
        <v>0</v>
      </c>
      <c r="BL276" s="18" t="s">
        <v>160</v>
      </c>
      <c r="BM276" s="238" t="s">
        <v>369</v>
      </c>
    </row>
    <row r="277" s="2" customFormat="1">
      <c r="A277" s="39"/>
      <c r="B277" s="40"/>
      <c r="C277" s="41"/>
      <c r="D277" s="240" t="s">
        <v>162</v>
      </c>
      <c r="E277" s="41"/>
      <c r="F277" s="241" t="s">
        <v>370</v>
      </c>
      <c r="G277" s="41"/>
      <c r="H277" s="41"/>
      <c r="I277" s="242"/>
      <c r="J277" s="41"/>
      <c r="K277" s="41"/>
      <c r="L277" s="45"/>
      <c r="M277" s="243"/>
      <c r="N277" s="244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162</v>
      </c>
      <c r="AU277" s="18" t="s">
        <v>87</v>
      </c>
    </row>
    <row r="278" s="13" customFormat="1">
      <c r="A278" s="13"/>
      <c r="B278" s="245"/>
      <c r="C278" s="246"/>
      <c r="D278" s="240" t="s">
        <v>164</v>
      </c>
      <c r="E278" s="247" t="s">
        <v>1</v>
      </c>
      <c r="F278" s="248" t="s">
        <v>371</v>
      </c>
      <c r="G278" s="246"/>
      <c r="H278" s="249">
        <v>7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5" t="s">
        <v>164</v>
      </c>
      <c r="AU278" s="255" t="s">
        <v>87</v>
      </c>
      <c r="AV278" s="13" t="s">
        <v>87</v>
      </c>
      <c r="AW278" s="13" t="s">
        <v>34</v>
      </c>
      <c r="AX278" s="13" t="s">
        <v>85</v>
      </c>
      <c r="AY278" s="255" t="s">
        <v>153</v>
      </c>
    </row>
    <row r="279" s="2" customFormat="1" ht="16.5" customHeight="1">
      <c r="A279" s="39"/>
      <c r="B279" s="40"/>
      <c r="C279" s="227" t="s">
        <v>372</v>
      </c>
      <c r="D279" s="227" t="s">
        <v>155</v>
      </c>
      <c r="E279" s="228" t="s">
        <v>373</v>
      </c>
      <c r="F279" s="229" t="s">
        <v>374</v>
      </c>
      <c r="G279" s="230" t="s">
        <v>323</v>
      </c>
      <c r="H279" s="231">
        <v>7</v>
      </c>
      <c r="I279" s="232"/>
      <c r="J279" s="233">
        <f>ROUND(I279*H279,2)</f>
        <v>0</v>
      </c>
      <c r="K279" s="229" t="s">
        <v>159</v>
      </c>
      <c r="L279" s="45"/>
      <c r="M279" s="234" t="s">
        <v>1</v>
      </c>
      <c r="N279" s="235" t="s">
        <v>43</v>
      </c>
      <c r="O279" s="92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160</v>
      </c>
      <c r="AT279" s="238" t="s">
        <v>155</v>
      </c>
      <c r="AU279" s="238" t="s">
        <v>87</v>
      </c>
      <c r="AY279" s="18" t="s">
        <v>153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160</v>
      </c>
      <c r="BM279" s="238" t="s">
        <v>375</v>
      </c>
    </row>
    <row r="280" s="2" customFormat="1">
      <c r="A280" s="39"/>
      <c r="B280" s="40"/>
      <c r="C280" s="41"/>
      <c r="D280" s="240" t="s">
        <v>162</v>
      </c>
      <c r="E280" s="41"/>
      <c r="F280" s="241" t="s">
        <v>376</v>
      </c>
      <c r="G280" s="41"/>
      <c r="H280" s="41"/>
      <c r="I280" s="242"/>
      <c r="J280" s="41"/>
      <c r="K280" s="41"/>
      <c r="L280" s="45"/>
      <c r="M280" s="243"/>
      <c r="N280" s="24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162</v>
      </c>
      <c r="AU280" s="18" t="s">
        <v>87</v>
      </c>
    </row>
    <row r="281" s="13" customFormat="1">
      <c r="A281" s="13"/>
      <c r="B281" s="245"/>
      <c r="C281" s="246"/>
      <c r="D281" s="240" t="s">
        <v>164</v>
      </c>
      <c r="E281" s="247" t="s">
        <v>1</v>
      </c>
      <c r="F281" s="248" t="s">
        <v>199</v>
      </c>
      <c r="G281" s="246"/>
      <c r="H281" s="249">
        <v>7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5" t="s">
        <v>164</v>
      </c>
      <c r="AU281" s="255" t="s">
        <v>87</v>
      </c>
      <c r="AV281" s="13" t="s">
        <v>87</v>
      </c>
      <c r="AW281" s="13" t="s">
        <v>34</v>
      </c>
      <c r="AX281" s="13" t="s">
        <v>85</v>
      </c>
      <c r="AY281" s="255" t="s">
        <v>153</v>
      </c>
    </row>
    <row r="282" s="12" customFormat="1" ht="22.8" customHeight="1">
      <c r="A282" s="12"/>
      <c r="B282" s="211"/>
      <c r="C282" s="212"/>
      <c r="D282" s="213" t="s">
        <v>77</v>
      </c>
      <c r="E282" s="225" t="s">
        <v>165</v>
      </c>
      <c r="F282" s="225" t="s">
        <v>377</v>
      </c>
      <c r="G282" s="212"/>
      <c r="H282" s="212"/>
      <c r="I282" s="215"/>
      <c r="J282" s="226">
        <f>BK282</f>
        <v>0</v>
      </c>
      <c r="K282" s="212"/>
      <c r="L282" s="217"/>
      <c r="M282" s="218"/>
      <c r="N282" s="219"/>
      <c r="O282" s="219"/>
      <c r="P282" s="220">
        <f>SUM(P283:P288)</f>
        <v>0</v>
      </c>
      <c r="Q282" s="219"/>
      <c r="R282" s="220">
        <f>SUM(R283:R288)</f>
        <v>17.132439999999999</v>
      </c>
      <c r="S282" s="219"/>
      <c r="T282" s="221">
        <f>SUM(T283:T288)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2" t="s">
        <v>85</v>
      </c>
      <c r="AT282" s="223" t="s">
        <v>77</v>
      </c>
      <c r="AU282" s="223" t="s">
        <v>85</v>
      </c>
      <c r="AY282" s="222" t="s">
        <v>153</v>
      </c>
      <c r="BK282" s="224">
        <f>SUM(BK283:BK288)</f>
        <v>0</v>
      </c>
    </row>
    <row r="283" s="2" customFormat="1" ht="21.75" customHeight="1">
      <c r="A283" s="39"/>
      <c r="B283" s="40"/>
      <c r="C283" s="227" t="s">
        <v>378</v>
      </c>
      <c r="D283" s="227" t="s">
        <v>155</v>
      </c>
      <c r="E283" s="228" t="s">
        <v>379</v>
      </c>
      <c r="F283" s="229" t="s">
        <v>380</v>
      </c>
      <c r="G283" s="230" t="s">
        <v>355</v>
      </c>
      <c r="H283" s="231">
        <v>33</v>
      </c>
      <c r="I283" s="232"/>
      <c r="J283" s="233">
        <f>ROUND(I283*H283,2)</f>
        <v>0</v>
      </c>
      <c r="K283" s="229" t="s">
        <v>159</v>
      </c>
      <c r="L283" s="45"/>
      <c r="M283" s="234" t="s">
        <v>1</v>
      </c>
      <c r="N283" s="235" t="s">
        <v>43</v>
      </c>
      <c r="O283" s="92"/>
      <c r="P283" s="236">
        <f>O283*H283</f>
        <v>0</v>
      </c>
      <c r="Q283" s="236">
        <v>0.50573999999999997</v>
      </c>
      <c r="R283" s="236">
        <f>Q283*H283</f>
        <v>16.689419999999998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160</v>
      </c>
      <c r="AT283" s="238" t="s">
        <v>155</v>
      </c>
      <c r="AU283" s="238" t="s">
        <v>87</v>
      </c>
      <c r="AY283" s="18" t="s">
        <v>153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85</v>
      </c>
      <c r="BK283" s="239">
        <f>ROUND(I283*H283,2)</f>
        <v>0</v>
      </c>
      <c r="BL283" s="18" t="s">
        <v>160</v>
      </c>
      <c r="BM283" s="238" t="s">
        <v>381</v>
      </c>
    </row>
    <row r="284" s="2" customFormat="1">
      <c r="A284" s="39"/>
      <c r="B284" s="40"/>
      <c r="C284" s="41"/>
      <c r="D284" s="240" t="s">
        <v>162</v>
      </c>
      <c r="E284" s="41"/>
      <c r="F284" s="241" t="s">
        <v>382</v>
      </c>
      <c r="G284" s="41"/>
      <c r="H284" s="41"/>
      <c r="I284" s="242"/>
      <c r="J284" s="41"/>
      <c r="K284" s="41"/>
      <c r="L284" s="45"/>
      <c r="M284" s="243"/>
      <c r="N284" s="244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162</v>
      </c>
      <c r="AU284" s="18" t="s">
        <v>87</v>
      </c>
    </row>
    <row r="285" s="13" customFormat="1">
      <c r="A285" s="13"/>
      <c r="B285" s="245"/>
      <c r="C285" s="246"/>
      <c r="D285" s="240" t="s">
        <v>164</v>
      </c>
      <c r="E285" s="247" t="s">
        <v>1</v>
      </c>
      <c r="F285" s="248" t="s">
        <v>383</v>
      </c>
      <c r="G285" s="246"/>
      <c r="H285" s="249">
        <v>33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5" t="s">
        <v>164</v>
      </c>
      <c r="AU285" s="255" t="s">
        <v>87</v>
      </c>
      <c r="AV285" s="13" t="s">
        <v>87</v>
      </c>
      <c r="AW285" s="13" t="s">
        <v>34</v>
      </c>
      <c r="AX285" s="13" t="s">
        <v>85</v>
      </c>
      <c r="AY285" s="255" t="s">
        <v>153</v>
      </c>
    </row>
    <row r="286" s="2" customFormat="1" ht="24.15" customHeight="1">
      <c r="A286" s="39"/>
      <c r="B286" s="40"/>
      <c r="C286" s="227" t="s">
        <v>384</v>
      </c>
      <c r="D286" s="227" t="s">
        <v>155</v>
      </c>
      <c r="E286" s="228" t="s">
        <v>385</v>
      </c>
      <c r="F286" s="229" t="s">
        <v>386</v>
      </c>
      <c r="G286" s="230" t="s">
        <v>158</v>
      </c>
      <c r="H286" s="231">
        <v>1</v>
      </c>
      <c r="I286" s="232"/>
      <c r="J286" s="233">
        <f>ROUND(I286*H286,2)</f>
        <v>0</v>
      </c>
      <c r="K286" s="229" t="s">
        <v>159</v>
      </c>
      <c r="L286" s="45"/>
      <c r="M286" s="234" t="s">
        <v>1</v>
      </c>
      <c r="N286" s="235" t="s">
        <v>43</v>
      </c>
      <c r="O286" s="92"/>
      <c r="P286" s="236">
        <f>O286*H286</f>
        <v>0</v>
      </c>
      <c r="Q286" s="236">
        <v>0.44302000000000002</v>
      </c>
      <c r="R286" s="236">
        <f>Q286*H286</f>
        <v>0.44302000000000002</v>
      </c>
      <c r="S286" s="236">
        <v>0</v>
      </c>
      <c r="T286" s="23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8" t="s">
        <v>160</v>
      </c>
      <c r="AT286" s="238" t="s">
        <v>155</v>
      </c>
      <c r="AU286" s="238" t="s">
        <v>87</v>
      </c>
      <c r="AY286" s="18" t="s">
        <v>153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8" t="s">
        <v>85</v>
      </c>
      <c r="BK286" s="239">
        <f>ROUND(I286*H286,2)</f>
        <v>0</v>
      </c>
      <c r="BL286" s="18" t="s">
        <v>160</v>
      </c>
      <c r="BM286" s="238" t="s">
        <v>387</v>
      </c>
    </row>
    <row r="287" s="2" customFormat="1">
      <c r="A287" s="39"/>
      <c r="B287" s="40"/>
      <c r="C287" s="41"/>
      <c r="D287" s="240" t="s">
        <v>162</v>
      </c>
      <c r="E287" s="41"/>
      <c r="F287" s="241" t="s">
        <v>388</v>
      </c>
      <c r="G287" s="41"/>
      <c r="H287" s="41"/>
      <c r="I287" s="242"/>
      <c r="J287" s="41"/>
      <c r="K287" s="41"/>
      <c r="L287" s="45"/>
      <c r="M287" s="243"/>
      <c r="N287" s="244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162</v>
      </c>
      <c r="AU287" s="18" t="s">
        <v>87</v>
      </c>
    </row>
    <row r="288" s="13" customFormat="1">
      <c r="A288" s="13"/>
      <c r="B288" s="245"/>
      <c r="C288" s="246"/>
      <c r="D288" s="240" t="s">
        <v>164</v>
      </c>
      <c r="E288" s="247" t="s">
        <v>1</v>
      </c>
      <c r="F288" s="248" t="s">
        <v>85</v>
      </c>
      <c r="G288" s="246"/>
      <c r="H288" s="249">
        <v>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5" t="s">
        <v>164</v>
      </c>
      <c r="AU288" s="255" t="s">
        <v>87</v>
      </c>
      <c r="AV288" s="13" t="s">
        <v>87</v>
      </c>
      <c r="AW288" s="13" t="s">
        <v>34</v>
      </c>
      <c r="AX288" s="13" t="s">
        <v>85</v>
      </c>
      <c r="AY288" s="255" t="s">
        <v>153</v>
      </c>
    </row>
    <row r="289" s="12" customFormat="1" ht="22.8" customHeight="1">
      <c r="A289" s="12"/>
      <c r="B289" s="211"/>
      <c r="C289" s="212"/>
      <c r="D289" s="213" t="s">
        <v>77</v>
      </c>
      <c r="E289" s="225" t="s">
        <v>160</v>
      </c>
      <c r="F289" s="225" t="s">
        <v>389</v>
      </c>
      <c r="G289" s="212"/>
      <c r="H289" s="212"/>
      <c r="I289" s="215"/>
      <c r="J289" s="226">
        <f>BK289</f>
        <v>0</v>
      </c>
      <c r="K289" s="212"/>
      <c r="L289" s="217"/>
      <c r="M289" s="218"/>
      <c r="N289" s="219"/>
      <c r="O289" s="219"/>
      <c r="P289" s="220">
        <f>SUM(P290:P299)</f>
        <v>0</v>
      </c>
      <c r="Q289" s="219"/>
      <c r="R289" s="220">
        <f>SUM(R290:R299)</f>
        <v>0</v>
      </c>
      <c r="S289" s="219"/>
      <c r="T289" s="221">
        <f>SUM(T290:T299)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2" t="s">
        <v>85</v>
      </c>
      <c r="AT289" s="223" t="s">
        <v>77</v>
      </c>
      <c r="AU289" s="223" t="s">
        <v>85</v>
      </c>
      <c r="AY289" s="222" t="s">
        <v>153</v>
      </c>
      <c r="BK289" s="224">
        <f>SUM(BK290:BK299)</f>
        <v>0</v>
      </c>
    </row>
    <row r="290" s="2" customFormat="1" ht="24.15" customHeight="1">
      <c r="A290" s="39"/>
      <c r="B290" s="40"/>
      <c r="C290" s="227" t="s">
        <v>390</v>
      </c>
      <c r="D290" s="227" t="s">
        <v>155</v>
      </c>
      <c r="E290" s="228" t="s">
        <v>391</v>
      </c>
      <c r="F290" s="229" t="s">
        <v>392</v>
      </c>
      <c r="G290" s="230" t="s">
        <v>323</v>
      </c>
      <c r="H290" s="231">
        <v>2</v>
      </c>
      <c r="I290" s="232"/>
      <c r="J290" s="233">
        <f>ROUND(I290*H290,2)</f>
        <v>0</v>
      </c>
      <c r="K290" s="229" t="s">
        <v>159</v>
      </c>
      <c r="L290" s="45"/>
      <c r="M290" s="234" t="s">
        <v>1</v>
      </c>
      <c r="N290" s="235" t="s">
        <v>43</v>
      </c>
      <c r="O290" s="92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160</v>
      </c>
      <c r="AT290" s="238" t="s">
        <v>155</v>
      </c>
      <c r="AU290" s="238" t="s">
        <v>87</v>
      </c>
      <c r="AY290" s="18" t="s">
        <v>153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85</v>
      </c>
      <c r="BK290" s="239">
        <f>ROUND(I290*H290,2)</f>
        <v>0</v>
      </c>
      <c r="BL290" s="18" t="s">
        <v>160</v>
      </c>
      <c r="BM290" s="238" t="s">
        <v>393</v>
      </c>
    </row>
    <row r="291" s="2" customFormat="1">
      <c r="A291" s="39"/>
      <c r="B291" s="40"/>
      <c r="C291" s="41"/>
      <c r="D291" s="240" t="s">
        <v>162</v>
      </c>
      <c r="E291" s="41"/>
      <c r="F291" s="241" t="s">
        <v>394</v>
      </c>
      <c r="G291" s="41"/>
      <c r="H291" s="41"/>
      <c r="I291" s="242"/>
      <c r="J291" s="41"/>
      <c r="K291" s="41"/>
      <c r="L291" s="45"/>
      <c r="M291" s="243"/>
      <c r="N291" s="244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162</v>
      </c>
      <c r="AU291" s="18" t="s">
        <v>87</v>
      </c>
    </row>
    <row r="292" s="14" customFormat="1">
      <c r="A292" s="14"/>
      <c r="B292" s="256"/>
      <c r="C292" s="257"/>
      <c r="D292" s="240" t="s">
        <v>164</v>
      </c>
      <c r="E292" s="258" t="s">
        <v>1</v>
      </c>
      <c r="F292" s="259" t="s">
        <v>395</v>
      </c>
      <c r="G292" s="257"/>
      <c r="H292" s="258" t="s">
        <v>1</v>
      </c>
      <c r="I292" s="260"/>
      <c r="J292" s="257"/>
      <c r="K292" s="257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164</v>
      </c>
      <c r="AU292" s="265" t="s">
        <v>87</v>
      </c>
      <c r="AV292" s="14" t="s">
        <v>85</v>
      </c>
      <c r="AW292" s="14" t="s">
        <v>34</v>
      </c>
      <c r="AX292" s="14" t="s">
        <v>78</v>
      </c>
      <c r="AY292" s="265" t="s">
        <v>153</v>
      </c>
    </row>
    <row r="293" s="13" customFormat="1">
      <c r="A293" s="13"/>
      <c r="B293" s="245"/>
      <c r="C293" s="246"/>
      <c r="D293" s="240" t="s">
        <v>164</v>
      </c>
      <c r="E293" s="247" t="s">
        <v>1</v>
      </c>
      <c r="F293" s="248" t="s">
        <v>87</v>
      </c>
      <c r="G293" s="246"/>
      <c r="H293" s="249">
        <v>2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5" t="s">
        <v>164</v>
      </c>
      <c r="AU293" s="255" t="s">
        <v>87</v>
      </c>
      <c r="AV293" s="13" t="s">
        <v>87</v>
      </c>
      <c r="AW293" s="13" t="s">
        <v>34</v>
      </c>
      <c r="AX293" s="13" t="s">
        <v>85</v>
      </c>
      <c r="AY293" s="255" t="s">
        <v>153</v>
      </c>
    </row>
    <row r="294" s="2" customFormat="1" ht="24.15" customHeight="1">
      <c r="A294" s="39"/>
      <c r="B294" s="40"/>
      <c r="C294" s="227" t="s">
        <v>396</v>
      </c>
      <c r="D294" s="227" t="s">
        <v>155</v>
      </c>
      <c r="E294" s="228" t="s">
        <v>397</v>
      </c>
      <c r="F294" s="229" t="s">
        <v>398</v>
      </c>
      <c r="G294" s="230" t="s">
        <v>323</v>
      </c>
      <c r="H294" s="231">
        <v>10</v>
      </c>
      <c r="I294" s="232"/>
      <c r="J294" s="233">
        <f>ROUND(I294*H294,2)</f>
        <v>0</v>
      </c>
      <c r="K294" s="229" t="s">
        <v>159</v>
      </c>
      <c r="L294" s="45"/>
      <c r="M294" s="234" t="s">
        <v>1</v>
      </c>
      <c r="N294" s="235" t="s">
        <v>43</v>
      </c>
      <c r="O294" s="92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160</v>
      </c>
      <c r="AT294" s="238" t="s">
        <v>155</v>
      </c>
      <c r="AU294" s="238" t="s">
        <v>87</v>
      </c>
      <c r="AY294" s="18" t="s">
        <v>153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85</v>
      </c>
      <c r="BK294" s="239">
        <f>ROUND(I294*H294,2)</f>
        <v>0</v>
      </c>
      <c r="BL294" s="18" t="s">
        <v>160</v>
      </c>
      <c r="BM294" s="238" t="s">
        <v>399</v>
      </c>
    </row>
    <row r="295" s="2" customFormat="1">
      <c r="A295" s="39"/>
      <c r="B295" s="40"/>
      <c r="C295" s="41"/>
      <c r="D295" s="240" t="s">
        <v>162</v>
      </c>
      <c r="E295" s="41"/>
      <c r="F295" s="241" t="s">
        <v>400</v>
      </c>
      <c r="G295" s="41"/>
      <c r="H295" s="41"/>
      <c r="I295" s="242"/>
      <c r="J295" s="41"/>
      <c r="K295" s="41"/>
      <c r="L295" s="45"/>
      <c r="M295" s="243"/>
      <c r="N295" s="244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162</v>
      </c>
      <c r="AU295" s="18" t="s">
        <v>87</v>
      </c>
    </row>
    <row r="296" s="13" customFormat="1">
      <c r="A296" s="13"/>
      <c r="B296" s="245"/>
      <c r="C296" s="246"/>
      <c r="D296" s="240" t="s">
        <v>164</v>
      </c>
      <c r="E296" s="247" t="s">
        <v>1</v>
      </c>
      <c r="F296" s="248" t="s">
        <v>401</v>
      </c>
      <c r="G296" s="246"/>
      <c r="H296" s="249">
        <v>10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5" t="s">
        <v>164</v>
      </c>
      <c r="AU296" s="255" t="s">
        <v>87</v>
      </c>
      <c r="AV296" s="13" t="s">
        <v>87</v>
      </c>
      <c r="AW296" s="13" t="s">
        <v>34</v>
      </c>
      <c r="AX296" s="13" t="s">
        <v>85</v>
      </c>
      <c r="AY296" s="255" t="s">
        <v>153</v>
      </c>
    </row>
    <row r="297" s="2" customFormat="1" ht="16.5" customHeight="1">
      <c r="A297" s="39"/>
      <c r="B297" s="40"/>
      <c r="C297" s="227" t="s">
        <v>402</v>
      </c>
      <c r="D297" s="227" t="s">
        <v>155</v>
      </c>
      <c r="E297" s="228" t="s">
        <v>403</v>
      </c>
      <c r="F297" s="229" t="s">
        <v>404</v>
      </c>
      <c r="G297" s="230" t="s">
        <v>323</v>
      </c>
      <c r="H297" s="231">
        <v>2</v>
      </c>
      <c r="I297" s="232"/>
      <c r="J297" s="233">
        <f>ROUND(I297*H297,2)</f>
        <v>0</v>
      </c>
      <c r="K297" s="229" t="s">
        <v>159</v>
      </c>
      <c r="L297" s="45"/>
      <c r="M297" s="234" t="s">
        <v>1</v>
      </c>
      <c r="N297" s="235" t="s">
        <v>43</v>
      </c>
      <c r="O297" s="92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160</v>
      </c>
      <c r="AT297" s="238" t="s">
        <v>155</v>
      </c>
      <c r="AU297" s="238" t="s">
        <v>87</v>
      </c>
      <c r="AY297" s="18" t="s">
        <v>153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85</v>
      </c>
      <c r="BK297" s="239">
        <f>ROUND(I297*H297,2)</f>
        <v>0</v>
      </c>
      <c r="BL297" s="18" t="s">
        <v>160</v>
      </c>
      <c r="BM297" s="238" t="s">
        <v>405</v>
      </c>
    </row>
    <row r="298" s="2" customFormat="1">
      <c r="A298" s="39"/>
      <c r="B298" s="40"/>
      <c r="C298" s="41"/>
      <c r="D298" s="240" t="s">
        <v>162</v>
      </c>
      <c r="E298" s="41"/>
      <c r="F298" s="241" t="s">
        <v>406</v>
      </c>
      <c r="G298" s="41"/>
      <c r="H298" s="41"/>
      <c r="I298" s="242"/>
      <c r="J298" s="41"/>
      <c r="K298" s="41"/>
      <c r="L298" s="45"/>
      <c r="M298" s="243"/>
      <c r="N298" s="244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162</v>
      </c>
      <c r="AU298" s="18" t="s">
        <v>87</v>
      </c>
    </row>
    <row r="299" s="13" customFormat="1">
      <c r="A299" s="13"/>
      <c r="B299" s="245"/>
      <c r="C299" s="246"/>
      <c r="D299" s="240" t="s">
        <v>164</v>
      </c>
      <c r="E299" s="247" t="s">
        <v>1</v>
      </c>
      <c r="F299" s="248" t="s">
        <v>87</v>
      </c>
      <c r="G299" s="246"/>
      <c r="H299" s="249">
        <v>2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5" t="s">
        <v>164</v>
      </c>
      <c r="AU299" s="255" t="s">
        <v>87</v>
      </c>
      <c r="AV299" s="13" t="s">
        <v>87</v>
      </c>
      <c r="AW299" s="13" t="s">
        <v>34</v>
      </c>
      <c r="AX299" s="13" t="s">
        <v>85</v>
      </c>
      <c r="AY299" s="255" t="s">
        <v>153</v>
      </c>
    </row>
    <row r="300" s="12" customFormat="1" ht="22.8" customHeight="1">
      <c r="A300" s="12"/>
      <c r="B300" s="211"/>
      <c r="C300" s="212"/>
      <c r="D300" s="213" t="s">
        <v>77</v>
      </c>
      <c r="E300" s="225" t="s">
        <v>178</v>
      </c>
      <c r="F300" s="225" t="s">
        <v>407</v>
      </c>
      <c r="G300" s="212"/>
      <c r="H300" s="212"/>
      <c r="I300" s="215"/>
      <c r="J300" s="226">
        <f>BK300</f>
        <v>0</v>
      </c>
      <c r="K300" s="212"/>
      <c r="L300" s="217"/>
      <c r="M300" s="218"/>
      <c r="N300" s="219"/>
      <c r="O300" s="219"/>
      <c r="P300" s="220">
        <f>SUM(P301:P380)</f>
        <v>0</v>
      </c>
      <c r="Q300" s="219"/>
      <c r="R300" s="220">
        <f>SUM(R301:R380)</f>
        <v>77.6562014</v>
      </c>
      <c r="S300" s="219"/>
      <c r="T300" s="221">
        <f>SUM(T301:T380)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2" t="s">
        <v>85</v>
      </c>
      <c r="AT300" s="223" t="s">
        <v>77</v>
      </c>
      <c r="AU300" s="223" t="s">
        <v>85</v>
      </c>
      <c r="AY300" s="222" t="s">
        <v>153</v>
      </c>
      <c r="BK300" s="224">
        <f>SUM(BK301:BK380)</f>
        <v>0</v>
      </c>
    </row>
    <row r="301" s="2" customFormat="1" ht="24.15" customHeight="1">
      <c r="A301" s="39"/>
      <c r="B301" s="40"/>
      <c r="C301" s="227" t="s">
        <v>408</v>
      </c>
      <c r="D301" s="227" t="s">
        <v>155</v>
      </c>
      <c r="E301" s="228" t="s">
        <v>409</v>
      </c>
      <c r="F301" s="229" t="s">
        <v>410</v>
      </c>
      <c r="G301" s="230" t="s">
        <v>323</v>
      </c>
      <c r="H301" s="231">
        <v>29.359999999999999</v>
      </c>
      <c r="I301" s="232"/>
      <c r="J301" s="233">
        <f>ROUND(I301*H301,2)</f>
        <v>0</v>
      </c>
      <c r="K301" s="229" t="s">
        <v>159</v>
      </c>
      <c r="L301" s="45"/>
      <c r="M301" s="234" t="s">
        <v>1</v>
      </c>
      <c r="N301" s="235" t="s">
        <v>43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160</v>
      </c>
      <c r="AT301" s="238" t="s">
        <v>155</v>
      </c>
      <c r="AU301" s="238" t="s">
        <v>87</v>
      </c>
      <c r="AY301" s="18" t="s">
        <v>153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85</v>
      </c>
      <c r="BK301" s="239">
        <f>ROUND(I301*H301,2)</f>
        <v>0</v>
      </c>
      <c r="BL301" s="18" t="s">
        <v>160</v>
      </c>
      <c r="BM301" s="238" t="s">
        <v>411</v>
      </c>
    </row>
    <row r="302" s="2" customFormat="1">
      <c r="A302" s="39"/>
      <c r="B302" s="40"/>
      <c r="C302" s="41"/>
      <c r="D302" s="240" t="s">
        <v>162</v>
      </c>
      <c r="E302" s="41"/>
      <c r="F302" s="241" t="s">
        <v>412</v>
      </c>
      <c r="G302" s="41"/>
      <c r="H302" s="41"/>
      <c r="I302" s="242"/>
      <c r="J302" s="41"/>
      <c r="K302" s="41"/>
      <c r="L302" s="45"/>
      <c r="M302" s="243"/>
      <c r="N302" s="244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162</v>
      </c>
      <c r="AU302" s="18" t="s">
        <v>87</v>
      </c>
    </row>
    <row r="303" s="14" customFormat="1">
      <c r="A303" s="14"/>
      <c r="B303" s="256"/>
      <c r="C303" s="257"/>
      <c r="D303" s="240" t="s">
        <v>164</v>
      </c>
      <c r="E303" s="258" t="s">
        <v>1</v>
      </c>
      <c r="F303" s="259" t="s">
        <v>413</v>
      </c>
      <c r="G303" s="257"/>
      <c r="H303" s="258" t="s">
        <v>1</v>
      </c>
      <c r="I303" s="260"/>
      <c r="J303" s="257"/>
      <c r="K303" s="257"/>
      <c r="L303" s="261"/>
      <c r="M303" s="262"/>
      <c r="N303" s="263"/>
      <c r="O303" s="263"/>
      <c r="P303" s="263"/>
      <c r="Q303" s="263"/>
      <c r="R303" s="263"/>
      <c r="S303" s="263"/>
      <c r="T303" s="26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5" t="s">
        <v>164</v>
      </c>
      <c r="AU303" s="265" t="s">
        <v>87</v>
      </c>
      <c r="AV303" s="14" t="s">
        <v>85</v>
      </c>
      <c r="AW303" s="14" t="s">
        <v>34</v>
      </c>
      <c r="AX303" s="14" t="s">
        <v>78</v>
      </c>
      <c r="AY303" s="265" t="s">
        <v>153</v>
      </c>
    </row>
    <row r="304" s="13" customFormat="1">
      <c r="A304" s="13"/>
      <c r="B304" s="245"/>
      <c r="C304" s="246"/>
      <c r="D304" s="240" t="s">
        <v>164</v>
      </c>
      <c r="E304" s="247" t="s">
        <v>1</v>
      </c>
      <c r="F304" s="248" t="s">
        <v>414</v>
      </c>
      <c r="G304" s="246"/>
      <c r="H304" s="249">
        <v>27.359999999999999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5" t="s">
        <v>164</v>
      </c>
      <c r="AU304" s="255" t="s">
        <v>87</v>
      </c>
      <c r="AV304" s="13" t="s">
        <v>87</v>
      </c>
      <c r="AW304" s="13" t="s">
        <v>34</v>
      </c>
      <c r="AX304" s="13" t="s">
        <v>78</v>
      </c>
      <c r="AY304" s="255" t="s">
        <v>153</v>
      </c>
    </row>
    <row r="305" s="14" customFormat="1">
      <c r="A305" s="14"/>
      <c r="B305" s="256"/>
      <c r="C305" s="257"/>
      <c r="D305" s="240" t="s">
        <v>164</v>
      </c>
      <c r="E305" s="258" t="s">
        <v>1</v>
      </c>
      <c r="F305" s="259" t="s">
        <v>415</v>
      </c>
      <c r="G305" s="257"/>
      <c r="H305" s="258" t="s">
        <v>1</v>
      </c>
      <c r="I305" s="260"/>
      <c r="J305" s="257"/>
      <c r="K305" s="257"/>
      <c r="L305" s="261"/>
      <c r="M305" s="262"/>
      <c r="N305" s="263"/>
      <c r="O305" s="263"/>
      <c r="P305" s="263"/>
      <c r="Q305" s="263"/>
      <c r="R305" s="263"/>
      <c r="S305" s="263"/>
      <c r="T305" s="26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5" t="s">
        <v>164</v>
      </c>
      <c r="AU305" s="265" t="s">
        <v>87</v>
      </c>
      <c r="AV305" s="14" t="s">
        <v>85</v>
      </c>
      <c r="AW305" s="14" t="s">
        <v>34</v>
      </c>
      <c r="AX305" s="14" t="s">
        <v>78</v>
      </c>
      <c r="AY305" s="265" t="s">
        <v>153</v>
      </c>
    </row>
    <row r="306" s="13" customFormat="1">
      <c r="A306" s="13"/>
      <c r="B306" s="245"/>
      <c r="C306" s="246"/>
      <c r="D306" s="240" t="s">
        <v>164</v>
      </c>
      <c r="E306" s="247" t="s">
        <v>1</v>
      </c>
      <c r="F306" s="248" t="s">
        <v>87</v>
      </c>
      <c r="G306" s="246"/>
      <c r="H306" s="249">
        <v>2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5" t="s">
        <v>164</v>
      </c>
      <c r="AU306" s="255" t="s">
        <v>87</v>
      </c>
      <c r="AV306" s="13" t="s">
        <v>87</v>
      </c>
      <c r="AW306" s="13" t="s">
        <v>34</v>
      </c>
      <c r="AX306" s="13" t="s">
        <v>78</v>
      </c>
      <c r="AY306" s="255" t="s">
        <v>153</v>
      </c>
    </row>
    <row r="307" s="15" customFormat="1">
      <c r="A307" s="15"/>
      <c r="B307" s="266"/>
      <c r="C307" s="267"/>
      <c r="D307" s="240" t="s">
        <v>164</v>
      </c>
      <c r="E307" s="268" t="s">
        <v>1</v>
      </c>
      <c r="F307" s="269" t="s">
        <v>198</v>
      </c>
      <c r="G307" s="267"/>
      <c r="H307" s="270">
        <v>29.359999999999999</v>
      </c>
      <c r="I307" s="271"/>
      <c r="J307" s="267"/>
      <c r="K307" s="267"/>
      <c r="L307" s="272"/>
      <c r="M307" s="273"/>
      <c r="N307" s="274"/>
      <c r="O307" s="274"/>
      <c r="P307" s="274"/>
      <c r="Q307" s="274"/>
      <c r="R307" s="274"/>
      <c r="S307" s="274"/>
      <c r="T307" s="27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6" t="s">
        <v>164</v>
      </c>
      <c r="AU307" s="276" t="s">
        <v>87</v>
      </c>
      <c r="AV307" s="15" t="s">
        <v>160</v>
      </c>
      <c r="AW307" s="15" t="s">
        <v>34</v>
      </c>
      <c r="AX307" s="15" t="s">
        <v>85</v>
      </c>
      <c r="AY307" s="276" t="s">
        <v>153</v>
      </c>
    </row>
    <row r="308" s="2" customFormat="1" ht="24.15" customHeight="1">
      <c r="A308" s="39"/>
      <c r="B308" s="40"/>
      <c r="C308" s="227" t="s">
        <v>416</v>
      </c>
      <c r="D308" s="227" t="s">
        <v>155</v>
      </c>
      <c r="E308" s="228" t="s">
        <v>417</v>
      </c>
      <c r="F308" s="229" t="s">
        <v>418</v>
      </c>
      <c r="G308" s="230" t="s">
        <v>323</v>
      </c>
      <c r="H308" s="231">
        <v>162.09999999999999</v>
      </c>
      <c r="I308" s="232"/>
      <c r="J308" s="233">
        <f>ROUND(I308*H308,2)</f>
        <v>0</v>
      </c>
      <c r="K308" s="229" t="s">
        <v>159</v>
      </c>
      <c r="L308" s="45"/>
      <c r="M308" s="234" t="s">
        <v>1</v>
      </c>
      <c r="N308" s="235" t="s">
        <v>43</v>
      </c>
      <c r="O308" s="92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160</v>
      </c>
      <c r="AT308" s="238" t="s">
        <v>155</v>
      </c>
      <c r="AU308" s="238" t="s">
        <v>87</v>
      </c>
      <c r="AY308" s="18" t="s">
        <v>153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85</v>
      </c>
      <c r="BK308" s="239">
        <f>ROUND(I308*H308,2)</f>
        <v>0</v>
      </c>
      <c r="BL308" s="18" t="s">
        <v>160</v>
      </c>
      <c r="BM308" s="238" t="s">
        <v>419</v>
      </c>
    </row>
    <row r="309" s="2" customFormat="1">
      <c r="A309" s="39"/>
      <c r="B309" s="40"/>
      <c r="C309" s="41"/>
      <c r="D309" s="240" t="s">
        <v>162</v>
      </c>
      <c r="E309" s="41"/>
      <c r="F309" s="241" t="s">
        <v>420</v>
      </c>
      <c r="G309" s="41"/>
      <c r="H309" s="41"/>
      <c r="I309" s="242"/>
      <c r="J309" s="41"/>
      <c r="K309" s="41"/>
      <c r="L309" s="45"/>
      <c r="M309" s="243"/>
      <c r="N309" s="244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162</v>
      </c>
      <c r="AU309" s="18" t="s">
        <v>87</v>
      </c>
    </row>
    <row r="310" s="14" customFormat="1">
      <c r="A310" s="14"/>
      <c r="B310" s="256"/>
      <c r="C310" s="257"/>
      <c r="D310" s="240" t="s">
        <v>164</v>
      </c>
      <c r="E310" s="258" t="s">
        <v>1</v>
      </c>
      <c r="F310" s="259" t="s">
        <v>421</v>
      </c>
      <c r="G310" s="257"/>
      <c r="H310" s="258" t="s">
        <v>1</v>
      </c>
      <c r="I310" s="260"/>
      <c r="J310" s="257"/>
      <c r="K310" s="257"/>
      <c r="L310" s="261"/>
      <c r="M310" s="262"/>
      <c r="N310" s="263"/>
      <c r="O310" s="263"/>
      <c r="P310" s="263"/>
      <c r="Q310" s="263"/>
      <c r="R310" s="263"/>
      <c r="S310" s="263"/>
      <c r="T310" s="26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5" t="s">
        <v>164</v>
      </c>
      <c r="AU310" s="265" t="s">
        <v>87</v>
      </c>
      <c r="AV310" s="14" t="s">
        <v>85</v>
      </c>
      <c r="AW310" s="14" t="s">
        <v>34</v>
      </c>
      <c r="AX310" s="14" t="s">
        <v>78</v>
      </c>
      <c r="AY310" s="265" t="s">
        <v>153</v>
      </c>
    </row>
    <row r="311" s="13" customFormat="1">
      <c r="A311" s="13"/>
      <c r="B311" s="245"/>
      <c r="C311" s="246"/>
      <c r="D311" s="240" t="s">
        <v>164</v>
      </c>
      <c r="E311" s="247" t="s">
        <v>1</v>
      </c>
      <c r="F311" s="248" t="s">
        <v>422</v>
      </c>
      <c r="G311" s="246"/>
      <c r="H311" s="249">
        <v>162.09999999999999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5" t="s">
        <v>164</v>
      </c>
      <c r="AU311" s="255" t="s">
        <v>87</v>
      </c>
      <c r="AV311" s="13" t="s">
        <v>87</v>
      </c>
      <c r="AW311" s="13" t="s">
        <v>34</v>
      </c>
      <c r="AX311" s="13" t="s">
        <v>85</v>
      </c>
      <c r="AY311" s="255" t="s">
        <v>153</v>
      </c>
    </row>
    <row r="312" s="2" customFormat="1" ht="24.15" customHeight="1">
      <c r="A312" s="39"/>
      <c r="B312" s="40"/>
      <c r="C312" s="227" t="s">
        <v>423</v>
      </c>
      <c r="D312" s="227" t="s">
        <v>155</v>
      </c>
      <c r="E312" s="228" t="s">
        <v>424</v>
      </c>
      <c r="F312" s="229" t="s">
        <v>425</v>
      </c>
      <c r="G312" s="230" t="s">
        <v>323</v>
      </c>
      <c r="H312" s="231">
        <v>342.12</v>
      </c>
      <c r="I312" s="232"/>
      <c r="J312" s="233">
        <f>ROUND(I312*H312,2)</f>
        <v>0</v>
      </c>
      <c r="K312" s="229" t="s">
        <v>159</v>
      </c>
      <c r="L312" s="45"/>
      <c r="M312" s="234" t="s">
        <v>1</v>
      </c>
      <c r="N312" s="235" t="s">
        <v>43</v>
      </c>
      <c r="O312" s="92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8" t="s">
        <v>160</v>
      </c>
      <c r="AT312" s="238" t="s">
        <v>155</v>
      </c>
      <c r="AU312" s="238" t="s">
        <v>87</v>
      </c>
      <c r="AY312" s="18" t="s">
        <v>153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8" t="s">
        <v>85</v>
      </c>
      <c r="BK312" s="239">
        <f>ROUND(I312*H312,2)</f>
        <v>0</v>
      </c>
      <c r="BL312" s="18" t="s">
        <v>160</v>
      </c>
      <c r="BM312" s="238" t="s">
        <v>426</v>
      </c>
    </row>
    <row r="313" s="2" customFormat="1">
      <c r="A313" s="39"/>
      <c r="B313" s="40"/>
      <c r="C313" s="41"/>
      <c r="D313" s="240" t="s">
        <v>162</v>
      </c>
      <c r="E313" s="41"/>
      <c r="F313" s="241" t="s">
        <v>427</v>
      </c>
      <c r="G313" s="41"/>
      <c r="H313" s="41"/>
      <c r="I313" s="242"/>
      <c r="J313" s="41"/>
      <c r="K313" s="41"/>
      <c r="L313" s="45"/>
      <c r="M313" s="243"/>
      <c r="N313" s="244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162</v>
      </c>
      <c r="AU313" s="18" t="s">
        <v>87</v>
      </c>
    </row>
    <row r="314" s="13" customFormat="1">
      <c r="A314" s="13"/>
      <c r="B314" s="245"/>
      <c r="C314" s="246"/>
      <c r="D314" s="240" t="s">
        <v>164</v>
      </c>
      <c r="E314" s="247" t="s">
        <v>1</v>
      </c>
      <c r="F314" s="248" t="s">
        <v>428</v>
      </c>
      <c r="G314" s="246"/>
      <c r="H314" s="249">
        <v>328.39999999999998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5" t="s">
        <v>164</v>
      </c>
      <c r="AU314" s="255" t="s">
        <v>87</v>
      </c>
      <c r="AV314" s="13" t="s">
        <v>87</v>
      </c>
      <c r="AW314" s="13" t="s">
        <v>34</v>
      </c>
      <c r="AX314" s="13" t="s">
        <v>78</v>
      </c>
      <c r="AY314" s="255" t="s">
        <v>153</v>
      </c>
    </row>
    <row r="315" s="13" customFormat="1">
      <c r="A315" s="13"/>
      <c r="B315" s="245"/>
      <c r="C315" s="246"/>
      <c r="D315" s="240" t="s">
        <v>164</v>
      </c>
      <c r="E315" s="247" t="s">
        <v>1</v>
      </c>
      <c r="F315" s="248" t="s">
        <v>429</v>
      </c>
      <c r="G315" s="246"/>
      <c r="H315" s="249">
        <v>13.720000000000001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5" t="s">
        <v>164</v>
      </c>
      <c r="AU315" s="255" t="s">
        <v>87</v>
      </c>
      <c r="AV315" s="13" t="s">
        <v>87</v>
      </c>
      <c r="AW315" s="13" t="s">
        <v>34</v>
      </c>
      <c r="AX315" s="13" t="s">
        <v>78</v>
      </c>
      <c r="AY315" s="255" t="s">
        <v>153</v>
      </c>
    </row>
    <row r="316" s="15" customFormat="1">
      <c r="A316" s="15"/>
      <c r="B316" s="266"/>
      <c r="C316" s="267"/>
      <c r="D316" s="240" t="s">
        <v>164</v>
      </c>
      <c r="E316" s="268" t="s">
        <v>1</v>
      </c>
      <c r="F316" s="269" t="s">
        <v>198</v>
      </c>
      <c r="G316" s="267"/>
      <c r="H316" s="270">
        <v>342.12</v>
      </c>
      <c r="I316" s="271"/>
      <c r="J316" s="267"/>
      <c r="K316" s="267"/>
      <c r="L316" s="272"/>
      <c r="M316" s="273"/>
      <c r="N316" s="274"/>
      <c r="O316" s="274"/>
      <c r="P316" s="274"/>
      <c r="Q316" s="274"/>
      <c r="R316" s="274"/>
      <c r="S316" s="274"/>
      <c r="T316" s="27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6" t="s">
        <v>164</v>
      </c>
      <c r="AU316" s="276" t="s">
        <v>87</v>
      </c>
      <c r="AV316" s="15" t="s">
        <v>160</v>
      </c>
      <c r="AW316" s="15" t="s">
        <v>34</v>
      </c>
      <c r="AX316" s="15" t="s">
        <v>85</v>
      </c>
      <c r="AY316" s="276" t="s">
        <v>153</v>
      </c>
    </row>
    <row r="317" s="2" customFormat="1" ht="33" customHeight="1">
      <c r="A317" s="39"/>
      <c r="B317" s="40"/>
      <c r="C317" s="227" t="s">
        <v>430</v>
      </c>
      <c r="D317" s="227" t="s">
        <v>155</v>
      </c>
      <c r="E317" s="228" t="s">
        <v>431</v>
      </c>
      <c r="F317" s="229" t="s">
        <v>432</v>
      </c>
      <c r="G317" s="230" t="s">
        <v>323</v>
      </c>
      <c r="H317" s="231">
        <v>116.2</v>
      </c>
      <c r="I317" s="232"/>
      <c r="J317" s="233">
        <f>ROUND(I317*H317,2)</f>
        <v>0</v>
      </c>
      <c r="K317" s="229" t="s">
        <v>159</v>
      </c>
      <c r="L317" s="45"/>
      <c r="M317" s="234" t="s">
        <v>1</v>
      </c>
      <c r="N317" s="235" t="s">
        <v>43</v>
      </c>
      <c r="O317" s="92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160</v>
      </c>
      <c r="AT317" s="238" t="s">
        <v>155</v>
      </c>
      <c r="AU317" s="238" t="s">
        <v>87</v>
      </c>
      <c r="AY317" s="18" t="s">
        <v>153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85</v>
      </c>
      <c r="BK317" s="239">
        <f>ROUND(I317*H317,2)</f>
        <v>0</v>
      </c>
      <c r="BL317" s="18" t="s">
        <v>160</v>
      </c>
      <c r="BM317" s="238" t="s">
        <v>433</v>
      </c>
    </row>
    <row r="318" s="2" customFormat="1">
      <c r="A318" s="39"/>
      <c r="B318" s="40"/>
      <c r="C318" s="41"/>
      <c r="D318" s="240" t="s">
        <v>162</v>
      </c>
      <c r="E318" s="41"/>
      <c r="F318" s="241" t="s">
        <v>434</v>
      </c>
      <c r="G318" s="41"/>
      <c r="H318" s="41"/>
      <c r="I318" s="242"/>
      <c r="J318" s="41"/>
      <c r="K318" s="41"/>
      <c r="L318" s="45"/>
      <c r="M318" s="243"/>
      <c r="N318" s="244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162</v>
      </c>
      <c r="AU318" s="18" t="s">
        <v>87</v>
      </c>
    </row>
    <row r="319" s="14" customFormat="1">
      <c r="A319" s="14"/>
      <c r="B319" s="256"/>
      <c r="C319" s="257"/>
      <c r="D319" s="240" t="s">
        <v>164</v>
      </c>
      <c r="E319" s="258" t="s">
        <v>1</v>
      </c>
      <c r="F319" s="259" t="s">
        <v>421</v>
      </c>
      <c r="G319" s="257"/>
      <c r="H319" s="258" t="s">
        <v>1</v>
      </c>
      <c r="I319" s="260"/>
      <c r="J319" s="257"/>
      <c r="K319" s="257"/>
      <c r="L319" s="261"/>
      <c r="M319" s="262"/>
      <c r="N319" s="263"/>
      <c r="O319" s="263"/>
      <c r="P319" s="263"/>
      <c r="Q319" s="263"/>
      <c r="R319" s="263"/>
      <c r="S319" s="263"/>
      <c r="T319" s="26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5" t="s">
        <v>164</v>
      </c>
      <c r="AU319" s="265" t="s">
        <v>87</v>
      </c>
      <c r="AV319" s="14" t="s">
        <v>85</v>
      </c>
      <c r="AW319" s="14" t="s">
        <v>34</v>
      </c>
      <c r="AX319" s="14" t="s">
        <v>78</v>
      </c>
      <c r="AY319" s="265" t="s">
        <v>153</v>
      </c>
    </row>
    <row r="320" s="13" customFormat="1">
      <c r="A320" s="13"/>
      <c r="B320" s="245"/>
      <c r="C320" s="246"/>
      <c r="D320" s="240" t="s">
        <v>164</v>
      </c>
      <c r="E320" s="247" t="s">
        <v>1</v>
      </c>
      <c r="F320" s="248" t="s">
        <v>435</v>
      </c>
      <c r="G320" s="246"/>
      <c r="H320" s="249">
        <v>116.2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5" t="s">
        <v>164</v>
      </c>
      <c r="AU320" s="255" t="s">
        <v>87</v>
      </c>
      <c r="AV320" s="13" t="s">
        <v>87</v>
      </c>
      <c r="AW320" s="13" t="s">
        <v>34</v>
      </c>
      <c r="AX320" s="13" t="s">
        <v>85</v>
      </c>
      <c r="AY320" s="255" t="s">
        <v>153</v>
      </c>
    </row>
    <row r="321" s="2" customFormat="1" ht="24.15" customHeight="1">
      <c r="A321" s="39"/>
      <c r="B321" s="40"/>
      <c r="C321" s="227" t="s">
        <v>436</v>
      </c>
      <c r="D321" s="227" t="s">
        <v>155</v>
      </c>
      <c r="E321" s="228" t="s">
        <v>437</v>
      </c>
      <c r="F321" s="229" t="s">
        <v>438</v>
      </c>
      <c r="G321" s="230" t="s">
        <v>323</v>
      </c>
      <c r="H321" s="231">
        <v>116.2</v>
      </c>
      <c r="I321" s="232"/>
      <c r="J321" s="233">
        <f>ROUND(I321*H321,2)</f>
        <v>0</v>
      </c>
      <c r="K321" s="229" t="s">
        <v>159</v>
      </c>
      <c r="L321" s="45"/>
      <c r="M321" s="234" t="s">
        <v>1</v>
      </c>
      <c r="N321" s="235" t="s">
        <v>43</v>
      </c>
      <c r="O321" s="92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8" t="s">
        <v>160</v>
      </c>
      <c r="AT321" s="238" t="s">
        <v>155</v>
      </c>
      <c r="AU321" s="238" t="s">
        <v>87</v>
      </c>
      <c r="AY321" s="18" t="s">
        <v>153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8" t="s">
        <v>85</v>
      </c>
      <c r="BK321" s="239">
        <f>ROUND(I321*H321,2)</f>
        <v>0</v>
      </c>
      <c r="BL321" s="18" t="s">
        <v>160</v>
      </c>
      <c r="BM321" s="238" t="s">
        <v>439</v>
      </c>
    </row>
    <row r="322" s="2" customFormat="1">
      <c r="A322" s="39"/>
      <c r="B322" s="40"/>
      <c r="C322" s="41"/>
      <c r="D322" s="240" t="s">
        <v>162</v>
      </c>
      <c r="E322" s="41"/>
      <c r="F322" s="241" t="s">
        <v>440</v>
      </c>
      <c r="G322" s="41"/>
      <c r="H322" s="41"/>
      <c r="I322" s="242"/>
      <c r="J322" s="41"/>
      <c r="K322" s="41"/>
      <c r="L322" s="45"/>
      <c r="M322" s="243"/>
      <c r="N322" s="244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162</v>
      </c>
      <c r="AU322" s="18" t="s">
        <v>87</v>
      </c>
    </row>
    <row r="323" s="14" customFormat="1">
      <c r="A323" s="14"/>
      <c r="B323" s="256"/>
      <c r="C323" s="257"/>
      <c r="D323" s="240" t="s">
        <v>164</v>
      </c>
      <c r="E323" s="258" t="s">
        <v>1</v>
      </c>
      <c r="F323" s="259" t="s">
        <v>421</v>
      </c>
      <c r="G323" s="257"/>
      <c r="H323" s="258" t="s">
        <v>1</v>
      </c>
      <c r="I323" s="260"/>
      <c r="J323" s="257"/>
      <c r="K323" s="257"/>
      <c r="L323" s="261"/>
      <c r="M323" s="262"/>
      <c r="N323" s="263"/>
      <c r="O323" s="263"/>
      <c r="P323" s="263"/>
      <c r="Q323" s="263"/>
      <c r="R323" s="263"/>
      <c r="S323" s="263"/>
      <c r="T323" s="26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5" t="s">
        <v>164</v>
      </c>
      <c r="AU323" s="265" t="s">
        <v>87</v>
      </c>
      <c r="AV323" s="14" t="s">
        <v>85</v>
      </c>
      <c r="AW323" s="14" t="s">
        <v>34</v>
      </c>
      <c r="AX323" s="14" t="s">
        <v>78</v>
      </c>
      <c r="AY323" s="265" t="s">
        <v>153</v>
      </c>
    </row>
    <row r="324" s="13" customFormat="1">
      <c r="A324" s="13"/>
      <c r="B324" s="245"/>
      <c r="C324" s="246"/>
      <c r="D324" s="240" t="s">
        <v>164</v>
      </c>
      <c r="E324" s="247" t="s">
        <v>1</v>
      </c>
      <c r="F324" s="248" t="s">
        <v>435</v>
      </c>
      <c r="G324" s="246"/>
      <c r="H324" s="249">
        <v>116.2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5" t="s">
        <v>164</v>
      </c>
      <c r="AU324" s="255" t="s">
        <v>87</v>
      </c>
      <c r="AV324" s="13" t="s">
        <v>87</v>
      </c>
      <c r="AW324" s="13" t="s">
        <v>34</v>
      </c>
      <c r="AX324" s="13" t="s">
        <v>85</v>
      </c>
      <c r="AY324" s="255" t="s">
        <v>153</v>
      </c>
    </row>
    <row r="325" s="2" customFormat="1" ht="21.75" customHeight="1">
      <c r="A325" s="39"/>
      <c r="B325" s="40"/>
      <c r="C325" s="227" t="s">
        <v>441</v>
      </c>
      <c r="D325" s="227" t="s">
        <v>155</v>
      </c>
      <c r="E325" s="228" t="s">
        <v>442</v>
      </c>
      <c r="F325" s="229" t="s">
        <v>443</v>
      </c>
      <c r="G325" s="230" t="s">
        <v>323</v>
      </c>
      <c r="H325" s="231">
        <v>277.10000000000002</v>
      </c>
      <c r="I325" s="232"/>
      <c r="J325" s="233">
        <f>ROUND(I325*H325,2)</f>
        <v>0</v>
      </c>
      <c r="K325" s="229" t="s">
        <v>159</v>
      </c>
      <c r="L325" s="45"/>
      <c r="M325" s="234" t="s">
        <v>1</v>
      </c>
      <c r="N325" s="235" t="s">
        <v>43</v>
      </c>
      <c r="O325" s="92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8" t="s">
        <v>160</v>
      </c>
      <c r="AT325" s="238" t="s">
        <v>155</v>
      </c>
      <c r="AU325" s="238" t="s">
        <v>87</v>
      </c>
      <c r="AY325" s="18" t="s">
        <v>153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8" t="s">
        <v>85</v>
      </c>
      <c r="BK325" s="239">
        <f>ROUND(I325*H325,2)</f>
        <v>0</v>
      </c>
      <c r="BL325" s="18" t="s">
        <v>160</v>
      </c>
      <c r="BM325" s="238" t="s">
        <v>444</v>
      </c>
    </row>
    <row r="326" s="2" customFormat="1">
      <c r="A326" s="39"/>
      <c r="B326" s="40"/>
      <c r="C326" s="41"/>
      <c r="D326" s="240" t="s">
        <v>162</v>
      </c>
      <c r="E326" s="41"/>
      <c r="F326" s="241" t="s">
        <v>445</v>
      </c>
      <c r="G326" s="41"/>
      <c r="H326" s="41"/>
      <c r="I326" s="242"/>
      <c r="J326" s="41"/>
      <c r="K326" s="41"/>
      <c r="L326" s="45"/>
      <c r="M326" s="243"/>
      <c r="N326" s="244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162</v>
      </c>
      <c r="AU326" s="18" t="s">
        <v>87</v>
      </c>
    </row>
    <row r="327" s="14" customFormat="1">
      <c r="A327" s="14"/>
      <c r="B327" s="256"/>
      <c r="C327" s="257"/>
      <c r="D327" s="240" t="s">
        <v>164</v>
      </c>
      <c r="E327" s="258" t="s">
        <v>1</v>
      </c>
      <c r="F327" s="259" t="s">
        <v>421</v>
      </c>
      <c r="G327" s="257"/>
      <c r="H327" s="258" t="s">
        <v>1</v>
      </c>
      <c r="I327" s="260"/>
      <c r="J327" s="257"/>
      <c r="K327" s="257"/>
      <c r="L327" s="261"/>
      <c r="M327" s="262"/>
      <c r="N327" s="263"/>
      <c r="O327" s="263"/>
      <c r="P327" s="263"/>
      <c r="Q327" s="263"/>
      <c r="R327" s="263"/>
      <c r="S327" s="263"/>
      <c r="T327" s="26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5" t="s">
        <v>164</v>
      </c>
      <c r="AU327" s="265" t="s">
        <v>87</v>
      </c>
      <c r="AV327" s="14" t="s">
        <v>85</v>
      </c>
      <c r="AW327" s="14" t="s">
        <v>34</v>
      </c>
      <c r="AX327" s="14" t="s">
        <v>78</v>
      </c>
      <c r="AY327" s="265" t="s">
        <v>153</v>
      </c>
    </row>
    <row r="328" s="13" customFormat="1">
      <c r="A328" s="13"/>
      <c r="B328" s="245"/>
      <c r="C328" s="246"/>
      <c r="D328" s="240" t="s">
        <v>164</v>
      </c>
      <c r="E328" s="247" t="s">
        <v>1</v>
      </c>
      <c r="F328" s="248" t="s">
        <v>435</v>
      </c>
      <c r="G328" s="246"/>
      <c r="H328" s="249">
        <v>116.2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5" t="s">
        <v>164</v>
      </c>
      <c r="AU328" s="255" t="s">
        <v>87</v>
      </c>
      <c r="AV328" s="13" t="s">
        <v>87</v>
      </c>
      <c r="AW328" s="13" t="s">
        <v>34</v>
      </c>
      <c r="AX328" s="13" t="s">
        <v>78</v>
      </c>
      <c r="AY328" s="255" t="s">
        <v>153</v>
      </c>
    </row>
    <row r="329" s="14" customFormat="1">
      <c r="A329" s="14"/>
      <c r="B329" s="256"/>
      <c r="C329" s="257"/>
      <c r="D329" s="240" t="s">
        <v>164</v>
      </c>
      <c r="E329" s="258" t="s">
        <v>1</v>
      </c>
      <c r="F329" s="259" t="s">
        <v>446</v>
      </c>
      <c r="G329" s="257"/>
      <c r="H329" s="258" t="s">
        <v>1</v>
      </c>
      <c r="I329" s="260"/>
      <c r="J329" s="257"/>
      <c r="K329" s="257"/>
      <c r="L329" s="261"/>
      <c r="M329" s="262"/>
      <c r="N329" s="263"/>
      <c r="O329" s="263"/>
      <c r="P329" s="263"/>
      <c r="Q329" s="263"/>
      <c r="R329" s="263"/>
      <c r="S329" s="263"/>
      <c r="T329" s="26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5" t="s">
        <v>164</v>
      </c>
      <c r="AU329" s="265" t="s">
        <v>87</v>
      </c>
      <c r="AV329" s="14" t="s">
        <v>85</v>
      </c>
      <c r="AW329" s="14" t="s">
        <v>34</v>
      </c>
      <c r="AX329" s="14" t="s">
        <v>78</v>
      </c>
      <c r="AY329" s="265" t="s">
        <v>153</v>
      </c>
    </row>
    <row r="330" s="13" customFormat="1">
      <c r="A330" s="13"/>
      <c r="B330" s="245"/>
      <c r="C330" s="246"/>
      <c r="D330" s="240" t="s">
        <v>164</v>
      </c>
      <c r="E330" s="247" t="s">
        <v>1</v>
      </c>
      <c r="F330" s="248" t="s">
        <v>447</v>
      </c>
      <c r="G330" s="246"/>
      <c r="H330" s="249">
        <v>160.90000000000001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5" t="s">
        <v>164</v>
      </c>
      <c r="AU330" s="255" t="s">
        <v>87</v>
      </c>
      <c r="AV330" s="13" t="s">
        <v>87</v>
      </c>
      <c r="AW330" s="13" t="s">
        <v>34</v>
      </c>
      <c r="AX330" s="13" t="s">
        <v>78</v>
      </c>
      <c r="AY330" s="255" t="s">
        <v>153</v>
      </c>
    </row>
    <row r="331" s="15" customFormat="1">
      <c r="A331" s="15"/>
      <c r="B331" s="266"/>
      <c r="C331" s="267"/>
      <c r="D331" s="240" t="s">
        <v>164</v>
      </c>
      <c r="E331" s="268" t="s">
        <v>1</v>
      </c>
      <c r="F331" s="269" t="s">
        <v>198</v>
      </c>
      <c r="G331" s="267"/>
      <c r="H331" s="270">
        <v>277.10000000000002</v>
      </c>
      <c r="I331" s="271"/>
      <c r="J331" s="267"/>
      <c r="K331" s="267"/>
      <c r="L331" s="272"/>
      <c r="M331" s="273"/>
      <c r="N331" s="274"/>
      <c r="O331" s="274"/>
      <c r="P331" s="274"/>
      <c r="Q331" s="274"/>
      <c r="R331" s="274"/>
      <c r="S331" s="274"/>
      <c r="T331" s="27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6" t="s">
        <v>164</v>
      </c>
      <c r="AU331" s="276" t="s">
        <v>87</v>
      </c>
      <c r="AV331" s="15" t="s">
        <v>160</v>
      </c>
      <c r="AW331" s="15" t="s">
        <v>34</v>
      </c>
      <c r="AX331" s="15" t="s">
        <v>85</v>
      </c>
      <c r="AY331" s="276" t="s">
        <v>153</v>
      </c>
    </row>
    <row r="332" s="2" customFormat="1" ht="33" customHeight="1">
      <c r="A332" s="39"/>
      <c r="B332" s="40"/>
      <c r="C332" s="227" t="s">
        <v>448</v>
      </c>
      <c r="D332" s="227" t="s">
        <v>155</v>
      </c>
      <c r="E332" s="228" t="s">
        <v>449</v>
      </c>
      <c r="F332" s="229" t="s">
        <v>450</v>
      </c>
      <c r="G332" s="230" t="s">
        <v>323</v>
      </c>
      <c r="H332" s="231">
        <v>277.10000000000002</v>
      </c>
      <c r="I332" s="232"/>
      <c r="J332" s="233">
        <f>ROUND(I332*H332,2)</f>
        <v>0</v>
      </c>
      <c r="K332" s="229" t="s">
        <v>159</v>
      </c>
      <c r="L332" s="45"/>
      <c r="M332" s="234" t="s">
        <v>1</v>
      </c>
      <c r="N332" s="235" t="s">
        <v>43</v>
      </c>
      <c r="O332" s="92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160</v>
      </c>
      <c r="AT332" s="238" t="s">
        <v>155</v>
      </c>
      <c r="AU332" s="238" t="s">
        <v>87</v>
      </c>
      <c r="AY332" s="18" t="s">
        <v>153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85</v>
      </c>
      <c r="BK332" s="239">
        <f>ROUND(I332*H332,2)</f>
        <v>0</v>
      </c>
      <c r="BL332" s="18" t="s">
        <v>160</v>
      </c>
      <c r="BM332" s="238" t="s">
        <v>451</v>
      </c>
    </row>
    <row r="333" s="2" customFormat="1">
      <c r="A333" s="39"/>
      <c r="B333" s="40"/>
      <c r="C333" s="41"/>
      <c r="D333" s="240" t="s">
        <v>162</v>
      </c>
      <c r="E333" s="41"/>
      <c r="F333" s="241" t="s">
        <v>452</v>
      </c>
      <c r="G333" s="41"/>
      <c r="H333" s="41"/>
      <c r="I333" s="242"/>
      <c r="J333" s="41"/>
      <c r="K333" s="41"/>
      <c r="L333" s="45"/>
      <c r="M333" s="243"/>
      <c r="N333" s="24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162</v>
      </c>
      <c r="AU333" s="18" t="s">
        <v>87</v>
      </c>
    </row>
    <row r="334" s="14" customFormat="1">
      <c r="A334" s="14"/>
      <c r="B334" s="256"/>
      <c r="C334" s="257"/>
      <c r="D334" s="240" t="s">
        <v>164</v>
      </c>
      <c r="E334" s="258" t="s">
        <v>1</v>
      </c>
      <c r="F334" s="259" t="s">
        <v>421</v>
      </c>
      <c r="G334" s="257"/>
      <c r="H334" s="258" t="s">
        <v>1</v>
      </c>
      <c r="I334" s="260"/>
      <c r="J334" s="257"/>
      <c r="K334" s="257"/>
      <c r="L334" s="261"/>
      <c r="M334" s="262"/>
      <c r="N334" s="263"/>
      <c r="O334" s="263"/>
      <c r="P334" s="263"/>
      <c r="Q334" s="263"/>
      <c r="R334" s="263"/>
      <c r="S334" s="263"/>
      <c r="T334" s="26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5" t="s">
        <v>164</v>
      </c>
      <c r="AU334" s="265" t="s">
        <v>87</v>
      </c>
      <c r="AV334" s="14" t="s">
        <v>85</v>
      </c>
      <c r="AW334" s="14" t="s">
        <v>34</v>
      </c>
      <c r="AX334" s="14" t="s">
        <v>78</v>
      </c>
      <c r="AY334" s="265" t="s">
        <v>153</v>
      </c>
    </row>
    <row r="335" s="13" customFormat="1">
      <c r="A335" s="13"/>
      <c r="B335" s="245"/>
      <c r="C335" s="246"/>
      <c r="D335" s="240" t="s">
        <v>164</v>
      </c>
      <c r="E335" s="247" t="s">
        <v>1</v>
      </c>
      <c r="F335" s="248" t="s">
        <v>435</v>
      </c>
      <c r="G335" s="246"/>
      <c r="H335" s="249">
        <v>116.2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5" t="s">
        <v>164</v>
      </c>
      <c r="AU335" s="255" t="s">
        <v>87</v>
      </c>
      <c r="AV335" s="13" t="s">
        <v>87</v>
      </c>
      <c r="AW335" s="13" t="s">
        <v>34</v>
      </c>
      <c r="AX335" s="13" t="s">
        <v>78</v>
      </c>
      <c r="AY335" s="255" t="s">
        <v>153</v>
      </c>
    </row>
    <row r="336" s="14" customFormat="1">
      <c r="A336" s="14"/>
      <c r="B336" s="256"/>
      <c r="C336" s="257"/>
      <c r="D336" s="240" t="s">
        <v>164</v>
      </c>
      <c r="E336" s="258" t="s">
        <v>1</v>
      </c>
      <c r="F336" s="259" t="s">
        <v>446</v>
      </c>
      <c r="G336" s="257"/>
      <c r="H336" s="258" t="s">
        <v>1</v>
      </c>
      <c r="I336" s="260"/>
      <c r="J336" s="257"/>
      <c r="K336" s="257"/>
      <c r="L336" s="261"/>
      <c r="M336" s="262"/>
      <c r="N336" s="263"/>
      <c r="O336" s="263"/>
      <c r="P336" s="263"/>
      <c r="Q336" s="263"/>
      <c r="R336" s="263"/>
      <c r="S336" s="263"/>
      <c r="T336" s="26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5" t="s">
        <v>164</v>
      </c>
      <c r="AU336" s="265" t="s">
        <v>87</v>
      </c>
      <c r="AV336" s="14" t="s">
        <v>85</v>
      </c>
      <c r="AW336" s="14" t="s">
        <v>34</v>
      </c>
      <c r="AX336" s="14" t="s">
        <v>78</v>
      </c>
      <c r="AY336" s="265" t="s">
        <v>153</v>
      </c>
    </row>
    <row r="337" s="13" customFormat="1">
      <c r="A337" s="13"/>
      <c r="B337" s="245"/>
      <c r="C337" s="246"/>
      <c r="D337" s="240" t="s">
        <v>164</v>
      </c>
      <c r="E337" s="247" t="s">
        <v>1</v>
      </c>
      <c r="F337" s="248" t="s">
        <v>447</v>
      </c>
      <c r="G337" s="246"/>
      <c r="H337" s="249">
        <v>160.90000000000001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5" t="s">
        <v>164</v>
      </c>
      <c r="AU337" s="255" t="s">
        <v>87</v>
      </c>
      <c r="AV337" s="13" t="s">
        <v>87</v>
      </c>
      <c r="AW337" s="13" t="s">
        <v>34</v>
      </c>
      <c r="AX337" s="13" t="s">
        <v>78</v>
      </c>
      <c r="AY337" s="255" t="s">
        <v>153</v>
      </c>
    </row>
    <row r="338" s="15" customFormat="1">
      <c r="A338" s="15"/>
      <c r="B338" s="266"/>
      <c r="C338" s="267"/>
      <c r="D338" s="240" t="s">
        <v>164</v>
      </c>
      <c r="E338" s="268" t="s">
        <v>1</v>
      </c>
      <c r="F338" s="269" t="s">
        <v>198</v>
      </c>
      <c r="G338" s="267"/>
      <c r="H338" s="270">
        <v>277.10000000000002</v>
      </c>
      <c r="I338" s="271"/>
      <c r="J338" s="267"/>
      <c r="K338" s="267"/>
      <c r="L338" s="272"/>
      <c r="M338" s="273"/>
      <c r="N338" s="274"/>
      <c r="O338" s="274"/>
      <c r="P338" s="274"/>
      <c r="Q338" s="274"/>
      <c r="R338" s="274"/>
      <c r="S338" s="274"/>
      <c r="T338" s="27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6" t="s">
        <v>164</v>
      </c>
      <c r="AU338" s="276" t="s">
        <v>87</v>
      </c>
      <c r="AV338" s="15" t="s">
        <v>160</v>
      </c>
      <c r="AW338" s="15" t="s">
        <v>34</v>
      </c>
      <c r="AX338" s="15" t="s">
        <v>85</v>
      </c>
      <c r="AY338" s="276" t="s">
        <v>153</v>
      </c>
    </row>
    <row r="339" s="2" customFormat="1" ht="24.15" customHeight="1">
      <c r="A339" s="39"/>
      <c r="B339" s="40"/>
      <c r="C339" s="227" t="s">
        <v>453</v>
      </c>
      <c r="D339" s="227" t="s">
        <v>155</v>
      </c>
      <c r="E339" s="228" t="s">
        <v>454</v>
      </c>
      <c r="F339" s="229" t="s">
        <v>455</v>
      </c>
      <c r="G339" s="230" t="s">
        <v>323</v>
      </c>
      <c r="H339" s="231">
        <v>2</v>
      </c>
      <c r="I339" s="232"/>
      <c r="J339" s="233">
        <f>ROUND(I339*H339,2)</f>
        <v>0</v>
      </c>
      <c r="K339" s="229" t="s">
        <v>159</v>
      </c>
      <c r="L339" s="45"/>
      <c r="M339" s="234" t="s">
        <v>1</v>
      </c>
      <c r="N339" s="235" t="s">
        <v>43</v>
      </c>
      <c r="O339" s="92"/>
      <c r="P339" s="236">
        <f>O339*H339</f>
        <v>0</v>
      </c>
      <c r="Q339" s="236">
        <v>0.19536000000000001</v>
      </c>
      <c r="R339" s="236">
        <f>Q339*H339</f>
        <v>0.39072000000000001</v>
      </c>
      <c r="S339" s="236">
        <v>0</v>
      </c>
      <c r="T339" s="23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8" t="s">
        <v>160</v>
      </c>
      <c r="AT339" s="238" t="s">
        <v>155</v>
      </c>
      <c r="AU339" s="238" t="s">
        <v>87</v>
      </c>
      <c r="AY339" s="18" t="s">
        <v>153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8" t="s">
        <v>85</v>
      </c>
      <c r="BK339" s="239">
        <f>ROUND(I339*H339,2)</f>
        <v>0</v>
      </c>
      <c r="BL339" s="18" t="s">
        <v>160</v>
      </c>
      <c r="BM339" s="238" t="s">
        <v>456</v>
      </c>
    </row>
    <row r="340" s="2" customFormat="1">
      <c r="A340" s="39"/>
      <c r="B340" s="40"/>
      <c r="C340" s="41"/>
      <c r="D340" s="240" t="s">
        <v>162</v>
      </c>
      <c r="E340" s="41"/>
      <c r="F340" s="241" t="s">
        <v>457</v>
      </c>
      <c r="G340" s="41"/>
      <c r="H340" s="41"/>
      <c r="I340" s="242"/>
      <c r="J340" s="41"/>
      <c r="K340" s="41"/>
      <c r="L340" s="45"/>
      <c r="M340" s="243"/>
      <c r="N340" s="244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162</v>
      </c>
      <c r="AU340" s="18" t="s">
        <v>87</v>
      </c>
    </row>
    <row r="341" s="2" customFormat="1">
      <c r="A341" s="39"/>
      <c r="B341" s="40"/>
      <c r="C341" s="41"/>
      <c r="D341" s="240" t="s">
        <v>218</v>
      </c>
      <c r="E341" s="41"/>
      <c r="F341" s="277" t="s">
        <v>458</v>
      </c>
      <c r="G341" s="41"/>
      <c r="H341" s="41"/>
      <c r="I341" s="242"/>
      <c r="J341" s="41"/>
      <c r="K341" s="41"/>
      <c r="L341" s="45"/>
      <c r="M341" s="243"/>
      <c r="N341" s="24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218</v>
      </c>
      <c r="AU341" s="18" t="s">
        <v>87</v>
      </c>
    </row>
    <row r="342" s="13" customFormat="1">
      <c r="A342" s="13"/>
      <c r="B342" s="245"/>
      <c r="C342" s="246"/>
      <c r="D342" s="240" t="s">
        <v>164</v>
      </c>
      <c r="E342" s="247" t="s">
        <v>1</v>
      </c>
      <c r="F342" s="248" t="s">
        <v>459</v>
      </c>
      <c r="G342" s="246"/>
      <c r="H342" s="249">
        <v>2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5" t="s">
        <v>164</v>
      </c>
      <c r="AU342" s="255" t="s">
        <v>87</v>
      </c>
      <c r="AV342" s="13" t="s">
        <v>87</v>
      </c>
      <c r="AW342" s="13" t="s">
        <v>34</v>
      </c>
      <c r="AX342" s="13" t="s">
        <v>85</v>
      </c>
      <c r="AY342" s="255" t="s">
        <v>153</v>
      </c>
    </row>
    <row r="343" s="2" customFormat="1" ht="16.5" customHeight="1">
      <c r="A343" s="39"/>
      <c r="B343" s="40"/>
      <c r="C343" s="278" t="s">
        <v>460</v>
      </c>
      <c r="D343" s="278" t="s">
        <v>341</v>
      </c>
      <c r="E343" s="279" t="s">
        <v>461</v>
      </c>
      <c r="F343" s="280" t="s">
        <v>462</v>
      </c>
      <c r="G343" s="281" t="s">
        <v>323</v>
      </c>
      <c r="H343" s="282">
        <v>2.0600000000000001</v>
      </c>
      <c r="I343" s="283"/>
      <c r="J343" s="284">
        <f>ROUND(I343*H343,2)</f>
        <v>0</v>
      </c>
      <c r="K343" s="280" t="s">
        <v>159</v>
      </c>
      <c r="L343" s="285"/>
      <c r="M343" s="286" t="s">
        <v>1</v>
      </c>
      <c r="N343" s="287" t="s">
        <v>43</v>
      </c>
      <c r="O343" s="92"/>
      <c r="P343" s="236">
        <f>O343*H343</f>
        <v>0</v>
      </c>
      <c r="Q343" s="236">
        <v>0.222</v>
      </c>
      <c r="R343" s="236">
        <f>Q343*H343</f>
        <v>0.45732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206</v>
      </c>
      <c r="AT343" s="238" t="s">
        <v>341</v>
      </c>
      <c r="AU343" s="238" t="s">
        <v>87</v>
      </c>
      <c r="AY343" s="18" t="s">
        <v>153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85</v>
      </c>
      <c r="BK343" s="239">
        <f>ROUND(I343*H343,2)</f>
        <v>0</v>
      </c>
      <c r="BL343" s="18" t="s">
        <v>160</v>
      </c>
      <c r="BM343" s="238" t="s">
        <v>463</v>
      </c>
    </row>
    <row r="344" s="2" customFormat="1">
      <c r="A344" s="39"/>
      <c r="B344" s="40"/>
      <c r="C344" s="41"/>
      <c r="D344" s="240" t="s">
        <v>162</v>
      </c>
      <c r="E344" s="41"/>
      <c r="F344" s="241" t="s">
        <v>462</v>
      </c>
      <c r="G344" s="41"/>
      <c r="H344" s="41"/>
      <c r="I344" s="242"/>
      <c r="J344" s="41"/>
      <c r="K344" s="41"/>
      <c r="L344" s="45"/>
      <c r="M344" s="243"/>
      <c r="N344" s="244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162</v>
      </c>
      <c r="AU344" s="18" t="s">
        <v>87</v>
      </c>
    </row>
    <row r="345" s="13" customFormat="1">
      <c r="A345" s="13"/>
      <c r="B345" s="245"/>
      <c r="C345" s="246"/>
      <c r="D345" s="240" t="s">
        <v>164</v>
      </c>
      <c r="E345" s="247" t="s">
        <v>1</v>
      </c>
      <c r="F345" s="248" t="s">
        <v>87</v>
      </c>
      <c r="G345" s="246"/>
      <c r="H345" s="249">
        <v>2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5" t="s">
        <v>164</v>
      </c>
      <c r="AU345" s="255" t="s">
        <v>87</v>
      </c>
      <c r="AV345" s="13" t="s">
        <v>87</v>
      </c>
      <c r="AW345" s="13" t="s">
        <v>34</v>
      </c>
      <c r="AX345" s="13" t="s">
        <v>85</v>
      </c>
      <c r="AY345" s="255" t="s">
        <v>153</v>
      </c>
    </row>
    <row r="346" s="13" customFormat="1">
      <c r="A346" s="13"/>
      <c r="B346" s="245"/>
      <c r="C346" s="246"/>
      <c r="D346" s="240" t="s">
        <v>164</v>
      </c>
      <c r="E346" s="246"/>
      <c r="F346" s="248" t="s">
        <v>464</v>
      </c>
      <c r="G346" s="246"/>
      <c r="H346" s="249">
        <v>2.0600000000000001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5" t="s">
        <v>164</v>
      </c>
      <c r="AU346" s="255" t="s">
        <v>87</v>
      </c>
      <c r="AV346" s="13" t="s">
        <v>87</v>
      </c>
      <c r="AW346" s="13" t="s">
        <v>4</v>
      </c>
      <c r="AX346" s="13" t="s">
        <v>85</v>
      </c>
      <c r="AY346" s="255" t="s">
        <v>153</v>
      </c>
    </row>
    <row r="347" s="2" customFormat="1" ht="24.15" customHeight="1">
      <c r="A347" s="39"/>
      <c r="B347" s="40"/>
      <c r="C347" s="227" t="s">
        <v>465</v>
      </c>
      <c r="D347" s="227" t="s">
        <v>155</v>
      </c>
      <c r="E347" s="228" t="s">
        <v>466</v>
      </c>
      <c r="F347" s="229" t="s">
        <v>467</v>
      </c>
      <c r="G347" s="230" t="s">
        <v>323</v>
      </c>
      <c r="H347" s="231">
        <v>25.309999999999999</v>
      </c>
      <c r="I347" s="232"/>
      <c r="J347" s="233">
        <f>ROUND(I347*H347,2)</f>
        <v>0</v>
      </c>
      <c r="K347" s="229" t="s">
        <v>159</v>
      </c>
      <c r="L347" s="45"/>
      <c r="M347" s="234" t="s">
        <v>1</v>
      </c>
      <c r="N347" s="235" t="s">
        <v>43</v>
      </c>
      <c r="O347" s="92"/>
      <c r="P347" s="236">
        <f>O347*H347</f>
        <v>0</v>
      </c>
      <c r="Q347" s="236">
        <v>0.089219999999999994</v>
      </c>
      <c r="R347" s="236">
        <f>Q347*H347</f>
        <v>2.2581581999999996</v>
      </c>
      <c r="S347" s="236">
        <v>0</v>
      </c>
      <c r="T347" s="23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160</v>
      </c>
      <c r="AT347" s="238" t="s">
        <v>155</v>
      </c>
      <c r="AU347" s="238" t="s">
        <v>87</v>
      </c>
      <c r="AY347" s="18" t="s">
        <v>153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85</v>
      </c>
      <c r="BK347" s="239">
        <f>ROUND(I347*H347,2)</f>
        <v>0</v>
      </c>
      <c r="BL347" s="18" t="s">
        <v>160</v>
      </c>
      <c r="BM347" s="238" t="s">
        <v>468</v>
      </c>
    </row>
    <row r="348" s="2" customFormat="1">
      <c r="A348" s="39"/>
      <c r="B348" s="40"/>
      <c r="C348" s="41"/>
      <c r="D348" s="240" t="s">
        <v>162</v>
      </c>
      <c r="E348" s="41"/>
      <c r="F348" s="241" t="s">
        <v>469</v>
      </c>
      <c r="G348" s="41"/>
      <c r="H348" s="41"/>
      <c r="I348" s="242"/>
      <c r="J348" s="41"/>
      <c r="K348" s="41"/>
      <c r="L348" s="45"/>
      <c r="M348" s="243"/>
      <c r="N348" s="244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162</v>
      </c>
      <c r="AU348" s="18" t="s">
        <v>87</v>
      </c>
    </row>
    <row r="349" s="13" customFormat="1">
      <c r="A349" s="13"/>
      <c r="B349" s="245"/>
      <c r="C349" s="246"/>
      <c r="D349" s="240" t="s">
        <v>164</v>
      </c>
      <c r="E349" s="247" t="s">
        <v>1</v>
      </c>
      <c r="F349" s="248" t="s">
        <v>470</v>
      </c>
      <c r="G349" s="246"/>
      <c r="H349" s="249">
        <v>16.309999999999999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5" t="s">
        <v>164</v>
      </c>
      <c r="AU349" s="255" t="s">
        <v>87</v>
      </c>
      <c r="AV349" s="13" t="s">
        <v>87</v>
      </c>
      <c r="AW349" s="13" t="s">
        <v>34</v>
      </c>
      <c r="AX349" s="13" t="s">
        <v>78</v>
      </c>
      <c r="AY349" s="255" t="s">
        <v>153</v>
      </c>
    </row>
    <row r="350" s="13" customFormat="1">
      <c r="A350" s="13"/>
      <c r="B350" s="245"/>
      <c r="C350" s="246"/>
      <c r="D350" s="240" t="s">
        <v>164</v>
      </c>
      <c r="E350" s="247" t="s">
        <v>1</v>
      </c>
      <c r="F350" s="248" t="s">
        <v>213</v>
      </c>
      <c r="G350" s="246"/>
      <c r="H350" s="249">
        <v>9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5" t="s">
        <v>164</v>
      </c>
      <c r="AU350" s="255" t="s">
        <v>87</v>
      </c>
      <c r="AV350" s="13" t="s">
        <v>87</v>
      </c>
      <c r="AW350" s="13" t="s">
        <v>34</v>
      </c>
      <c r="AX350" s="13" t="s">
        <v>78</v>
      </c>
      <c r="AY350" s="255" t="s">
        <v>153</v>
      </c>
    </row>
    <row r="351" s="15" customFormat="1">
      <c r="A351" s="15"/>
      <c r="B351" s="266"/>
      <c r="C351" s="267"/>
      <c r="D351" s="240" t="s">
        <v>164</v>
      </c>
      <c r="E351" s="268" t="s">
        <v>1</v>
      </c>
      <c r="F351" s="269" t="s">
        <v>198</v>
      </c>
      <c r="G351" s="267"/>
      <c r="H351" s="270">
        <v>25.309999999999999</v>
      </c>
      <c r="I351" s="271"/>
      <c r="J351" s="267"/>
      <c r="K351" s="267"/>
      <c r="L351" s="272"/>
      <c r="M351" s="273"/>
      <c r="N351" s="274"/>
      <c r="O351" s="274"/>
      <c r="P351" s="274"/>
      <c r="Q351" s="274"/>
      <c r="R351" s="274"/>
      <c r="S351" s="274"/>
      <c r="T351" s="27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6" t="s">
        <v>164</v>
      </c>
      <c r="AU351" s="276" t="s">
        <v>87</v>
      </c>
      <c r="AV351" s="15" t="s">
        <v>160</v>
      </c>
      <c r="AW351" s="15" t="s">
        <v>34</v>
      </c>
      <c r="AX351" s="15" t="s">
        <v>85</v>
      </c>
      <c r="AY351" s="276" t="s">
        <v>153</v>
      </c>
    </row>
    <row r="352" s="2" customFormat="1" ht="24.15" customHeight="1">
      <c r="A352" s="39"/>
      <c r="B352" s="40"/>
      <c r="C352" s="278" t="s">
        <v>471</v>
      </c>
      <c r="D352" s="278" t="s">
        <v>341</v>
      </c>
      <c r="E352" s="279" t="s">
        <v>472</v>
      </c>
      <c r="F352" s="280" t="s">
        <v>473</v>
      </c>
      <c r="G352" s="281" t="s">
        <v>323</v>
      </c>
      <c r="H352" s="282">
        <v>16.798999999999999</v>
      </c>
      <c r="I352" s="283"/>
      <c r="J352" s="284">
        <f>ROUND(I352*H352,2)</f>
        <v>0</v>
      </c>
      <c r="K352" s="280" t="s">
        <v>159</v>
      </c>
      <c r="L352" s="285"/>
      <c r="M352" s="286" t="s">
        <v>1</v>
      </c>
      <c r="N352" s="287" t="s">
        <v>43</v>
      </c>
      <c r="O352" s="92"/>
      <c r="P352" s="236">
        <f>O352*H352</f>
        <v>0</v>
      </c>
      <c r="Q352" s="236">
        <v>0.13100000000000001</v>
      </c>
      <c r="R352" s="236">
        <f>Q352*H352</f>
        <v>2.200669</v>
      </c>
      <c r="S352" s="236">
        <v>0</v>
      </c>
      <c r="T352" s="23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8" t="s">
        <v>206</v>
      </c>
      <c r="AT352" s="238" t="s">
        <v>341</v>
      </c>
      <c r="AU352" s="238" t="s">
        <v>87</v>
      </c>
      <c r="AY352" s="18" t="s">
        <v>153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8" t="s">
        <v>85</v>
      </c>
      <c r="BK352" s="239">
        <f>ROUND(I352*H352,2)</f>
        <v>0</v>
      </c>
      <c r="BL352" s="18" t="s">
        <v>160</v>
      </c>
      <c r="BM352" s="238" t="s">
        <v>474</v>
      </c>
    </row>
    <row r="353" s="2" customFormat="1">
      <c r="A353" s="39"/>
      <c r="B353" s="40"/>
      <c r="C353" s="41"/>
      <c r="D353" s="240" t="s">
        <v>162</v>
      </c>
      <c r="E353" s="41"/>
      <c r="F353" s="241" t="s">
        <v>473</v>
      </c>
      <c r="G353" s="41"/>
      <c r="H353" s="41"/>
      <c r="I353" s="242"/>
      <c r="J353" s="41"/>
      <c r="K353" s="41"/>
      <c r="L353" s="45"/>
      <c r="M353" s="243"/>
      <c r="N353" s="244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162</v>
      </c>
      <c r="AU353" s="18" t="s">
        <v>87</v>
      </c>
    </row>
    <row r="354" s="13" customFormat="1">
      <c r="A354" s="13"/>
      <c r="B354" s="245"/>
      <c r="C354" s="246"/>
      <c r="D354" s="240" t="s">
        <v>164</v>
      </c>
      <c r="E354" s="247" t="s">
        <v>1</v>
      </c>
      <c r="F354" s="248" t="s">
        <v>470</v>
      </c>
      <c r="G354" s="246"/>
      <c r="H354" s="249">
        <v>16.309999999999999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5" t="s">
        <v>164</v>
      </c>
      <c r="AU354" s="255" t="s">
        <v>87</v>
      </c>
      <c r="AV354" s="13" t="s">
        <v>87</v>
      </c>
      <c r="AW354" s="13" t="s">
        <v>34</v>
      </c>
      <c r="AX354" s="13" t="s">
        <v>85</v>
      </c>
      <c r="AY354" s="255" t="s">
        <v>153</v>
      </c>
    </row>
    <row r="355" s="13" customFormat="1">
      <c r="A355" s="13"/>
      <c r="B355" s="245"/>
      <c r="C355" s="246"/>
      <c r="D355" s="240" t="s">
        <v>164</v>
      </c>
      <c r="E355" s="246"/>
      <c r="F355" s="248" t="s">
        <v>475</v>
      </c>
      <c r="G355" s="246"/>
      <c r="H355" s="249">
        <v>16.798999999999999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5" t="s">
        <v>164</v>
      </c>
      <c r="AU355" s="255" t="s">
        <v>87</v>
      </c>
      <c r="AV355" s="13" t="s">
        <v>87</v>
      </c>
      <c r="AW355" s="13" t="s">
        <v>4</v>
      </c>
      <c r="AX355" s="13" t="s">
        <v>85</v>
      </c>
      <c r="AY355" s="255" t="s">
        <v>153</v>
      </c>
    </row>
    <row r="356" s="2" customFormat="1" ht="21.75" customHeight="1">
      <c r="A356" s="39"/>
      <c r="B356" s="40"/>
      <c r="C356" s="278" t="s">
        <v>476</v>
      </c>
      <c r="D356" s="278" t="s">
        <v>341</v>
      </c>
      <c r="E356" s="279" t="s">
        <v>477</v>
      </c>
      <c r="F356" s="280" t="s">
        <v>478</v>
      </c>
      <c r="G356" s="281" t="s">
        <v>323</v>
      </c>
      <c r="H356" s="282">
        <v>9.2699999999999996</v>
      </c>
      <c r="I356" s="283"/>
      <c r="J356" s="284">
        <f>ROUND(I356*H356,2)</f>
        <v>0</v>
      </c>
      <c r="K356" s="280" t="s">
        <v>159</v>
      </c>
      <c r="L356" s="285"/>
      <c r="M356" s="286" t="s">
        <v>1</v>
      </c>
      <c r="N356" s="287" t="s">
        <v>43</v>
      </c>
      <c r="O356" s="92"/>
      <c r="P356" s="236">
        <f>O356*H356</f>
        <v>0</v>
      </c>
      <c r="Q356" s="236">
        <v>0.13100000000000001</v>
      </c>
      <c r="R356" s="236">
        <f>Q356*H356</f>
        <v>1.21437</v>
      </c>
      <c r="S356" s="236">
        <v>0</v>
      </c>
      <c r="T356" s="23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8" t="s">
        <v>206</v>
      </c>
      <c r="AT356" s="238" t="s">
        <v>341</v>
      </c>
      <c r="AU356" s="238" t="s">
        <v>87</v>
      </c>
      <c r="AY356" s="18" t="s">
        <v>153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8" t="s">
        <v>85</v>
      </c>
      <c r="BK356" s="239">
        <f>ROUND(I356*H356,2)</f>
        <v>0</v>
      </c>
      <c r="BL356" s="18" t="s">
        <v>160</v>
      </c>
      <c r="BM356" s="238" t="s">
        <v>479</v>
      </c>
    </row>
    <row r="357" s="2" customFormat="1">
      <c r="A357" s="39"/>
      <c r="B357" s="40"/>
      <c r="C357" s="41"/>
      <c r="D357" s="240" t="s">
        <v>162</v>
      </c>
      <c r="E357" s="41"/>
      <c r="F357" s="241" t="s">
        <v>478</v>
      </c>
      <c r="G357" s="41"/>
      <c r="H357" s="41"/>
      <c r="I357" s="242"/>
      <c r="J357" s="41"/>
      <c r="K357" s="41"/>
      <c r="L357" s="45"/>
      <c r="M357" s="243"/>
      <c r="N357" s="244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162</v>
      </c>
      <c r="AU357" s="18" t="s">
        <v>87</v>
      </c>
    </row>
    <row r="358" s="13" customFormat="1">
      <c r="A358" s="13"/>
      <c r="B358" s="245"/>
      <c r="C358" s="246"/>
      <c r="D358" s="240" t="s">
        <v>164</v>
      </c>
      <c r="E358" s="247" t="s">
        <v>1</v>
      </c>
      <c r="F358" s="248" t="s">
        <v>213</v>
      </c>
      <c r="G358" s="246"/>
      <c r="H358" s="249">
        <v>9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5" t="s">
        <v>164</v>
      </c>
      <c r="AU358" s="255" t="s">
        <v>87</v>
      </c>
      <c r="AV358" s="13" t="s">
        <v>87</v>
      </c>
      <c r="AW358" s="13" t="s">
        <v>34</v>
      </c>
      <c r="AX358" s="13" t="s">
        <v>85</v>
      </c>
      <c r="AY358" s="255" t="s">
        <v>153</v>
      </c>
    </row>
    <row r="359" s="13" customFormat="1">
      <c r="A359" s="13"/>
      <c r="B359" s="245"/>
      <c r="C359" s="246"/>
      <c r="D359" s="240" t="s">
        <v>164</v>
      </c>
      <c r="E359" s="246"/>
      <c r="F359" s="248" t="s">
        <v>480</v>
      </c>
      <c r="G359" s="246"/>
      <c r="H359" s="249">
        <v>9.2699999999999996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5" t="s">
        <v>164</v>
      </c>
      <c r="AU359" s="255" t="s">
        <v>87</v>
      </c>
      <c r="AV359" s="13" t="s">
        <v>87</v>
      </c>
      <c r="AW359" s="13" t="s">
        <v>4</v>
      </c>
      <c r="AX359" s="13" t="s">
        <v>85</v>
      </c>
      <c r="AY359" s="255" t="s">
        <v>153</v>
      </c>
    </row>
    <row r="360" s="2" customFormat="1" ht="33" customHeight="1">
      <c r="A360" s="39"/>
      <c r="B360" s="40"/>
      <c r="C360" s="227" t="s">
        <v>481</v>
      </c>
      <c r="D360" s="227" t="s">
        <v>155</v>
      </c>
      <c r="E360" s="228" t="s">
        <v>482</v>
      </c>
      <c r="F360" s="229" t="s">
        <v>483</v>
      </c>
      <c r="G360" s="230" t="s">
        <v>323</v>
      </c>
      <c r="H360" s="231">
        <v>302.49000000000001</v>
      </c>
      <c r="I360" s="232"/>
      <c r="J360" s="233">
        <f>ROUND(I360*H360,2)</f>
        <v>0</v>
      </c>
      <c r="K360" s="229" t="s">
        <v>159</v>
      </c>
      <c r="L360" s="45"/>
      <c r="M360" s="234" t="s">
        <v>1</v>
      </c>
      <c r="N360" s="235" t="s">
        <v>43</v>
      </c>
      <c r="O360" s="92"/>
      <c r="P360" s="236">
        <f>O360*H360</f>
        <v>0</v>
      </c>
      <c r="Q360" s="236">
        <v>0.089219999999999994</v>
      </c>
      <c r="R360" s="236">
        <f>Q360*H360</f>
        <v>26.9881578</v>
      </c>
      <c r="S360" s="236">
        <v>0</v>
      </c>
      <c r="T360" s="237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8" t="s">
        <v>160</v>
      </c>
      <c r="AT360" s="238" t="s">
        <v>155</v>
      </c>
      <c r="AU360" s="238" t="s">
        <v>87</v>
      </c>
      <c r="AY360" s="18" t="s">
        <v>153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8" t="s">
        <v>85</v>
      </c>
      <c r="BK360" s="239">
        <f>ROUND(I360*H360,2)</f>
        <v>0</v>
      </c>
      <c r="BL360" s="18" t="s">
        <v>160</v>
      </c>
      <c r="BM360" s="238" t="s">
        <v>484</v>
      </c>
    </row>
    <row r="361" s="2" customFormat="1">
      <c r="A361" s="39"/>
      <c r="B361" s="40"/>
      <c r="C361" s="41"/>
      <c r="D361" s="240" t="s">
        <v>162</v>
      </c>
      <c r="E361" s="41"/>
      <c r="F361" s="241" t="s">
        <v>485</v>
      </c>
      <c r="G361" s="41"/>
      <c r="H361" s="41"/>
      <c r="I361" s="242"/>
      <c r="J361" s="41"/>
      <c r="K361" s="41"/>
      <c r="L361" s="45"/>
      <c r="M361" s="243"/>
      <c r="N361" s="244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162</v>
      </c>
      <c r="AU361" s="18" t="s">
        <v>87</v>
      </c>
    </row>
    <row r="362" s="14" customFormat="1">
      <c r="A362" s="14"/>
      <c r="B362" s="256"/>
      <c r="C362" s="257"/>
      <c r="D362" s="240" t="s">
        <v>164</v>
      </c>
      <c r="E362" s="258" t="s">
        <v>1</v>
      </c>
      <c r="F362" s="259" t="s">
        <v>486</v>
      </c>
      <c r="G362" s="257"/>
      <c r="H362" s="258" t="s">
        <v>1</v>
      </c>
      <c r="I362" s="260"/>
      <c r="J362" s="257"/>
      <c r="K362" s="257"/>
      <c r="L362" s="261"/>
      <c r="M362" s="262"/>
      <c r="N362" s="263"/>
      <c r="O362" s="263"/>
      <c r="P362" s="263"/>
      <c r="Q362" s="263"/>
      <c r="R362" s="263"/>
      <c r="S362" s="263"/>
      <c r="T362" s="26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5" t="s">
        <v>164</v>
      </c>
      <c r="AU362" s="265" t="s">
        <v>87</v>
      </c>
      <c r="AV362" s="14" t="s">
        <v>85</v>
      </c>
      <c r="AW362" s="14" t="s">
        <v>34</v>
      </c>
      <c r="AX362" s="14" t="s">
        <v>78</v>
      </c>
      <c r="AY362" s="265" t="s">
        <v>153</v>
      </c>
    </row>
    <row r="363" s="13" customFormat="1">
      <c r="A363" s="13"/>
      <c r="B363" s="245"/>
      <c r="C363" s="246"/>
      <c r="D363" s="240" t="s">
        <v>164</v>
      </c>
      <c r="E363" s="247" t="s">
        <v>1</v>
      </c>
      <c r="F363" s="248" t="s">
        <v>487</v>
      </c>
      <c r="G363" s="246"/>
      <c r="H363" s="249">
        <v>302.49000000000001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5" t="s">
        <v>164</v>
      </c>
      <c r="AU363" s="255" t="s">
        <v>87</v>
      </c>
      <c r="AV363" s="13" t="s">
        <v>87</v>
      </c>
      <c r="AW363" s="13" t="s">
        <v>34</v>
      </c>
      <c r="AX363" s="13" t="s">
        <v>85</v>
      </c>
      <c r="AY363" s="255" t="s">
        <v>153</v>
      </c>
    </row>
    <row r="364" s="2" customFormat="1" ht="21.75" customHeight="1">
      <c r="A364" s="39"/>
      <c r="B364" s="40"/>
      <c r="C364" s="278" t="s">
        <v>488</v>
      </c>
      <c r="D364" s="278" t="s">
        <v>341</v>
      </c>
      <c r="E364" s="279" t="s">
        <v>489</v>
      </c>
      <c r="F364" s="280" t="s">
        <v>490</v>
      </c>
      <c r="G364" s="281" t="s">
        <v>323</v>
      </c>
      <c r="H364" s="282">
        <v>308.54000000000002</v>
      </c>
      <c r="I364" s="283"/>
      <c r="J364" s="284">
        <f>ROUND(I364*H364,2)</f>
        <v>0</v>
      </c>
      <c r="K364" s="280" t="s">
        <v>159</v>
      </c>
      <c r="L364" s="285"/>
      <c r="M364" s="286" t="s">
        <v>1</v>
      </c>
      <c r="N364" s="287" t="s">
        <v>43</v>
      </c>
      <c r="O364" s="92"/>
      <c r="P364" s="236">
        <f>O364*H364</f>
        <v>0</v>
      </c>
      <c r="Q364" s="236">
        <v>0.13100000000000001</v>
      </c>
      <c r="R364" s="236">
        <f>Q364*H364</f>
        <v>40.418740000000007</v>
      </c>
      <c r="S364" s="236">
        <v>0</v>
      </c>
      <c r="T364" s="23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8" t="s">
        <v>206</v>
      </c>
      <c r="AT364" s="238" t="s">
        <v>341</v>
      </c>
      <c r="AU364" s="238" t="s">
        <v>87</v>
      </c>
      <c r="AY364" s="18" t="s">
        <v>153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8" t="s">
        <v>85</v>
      </c>
      <c r="BK364" s="239">
        <f>ROUND(I364*H364,2)</f>
        <v>0</v>
      </c>
      <c r="BL364" s="18" t="s">
        <v>160</v>
      </c>
      <c r="BM364" s="238" t="s">
        <v>491</v>
      </c>
    </row>
    <row r="365" s="2" customFormat="1">
      <c r="A365" s="39"/>
      <c r="B365" s="40"/>
      <c r="C365" s="41"/>
      <c r="D365" s="240" t="s">
        <v>162</v>
      </c>
      <c r="E365" s="41"/>
      <c r="F365" s="241" t="s">
        <v>490</v>
      </c>
      <c r="G365" s="41"/>
      <c r="H365" s="41"/>
      <c r="I365" s="242"/>
      <c r="J365" s="41"/>
      <c r="K365" s="41"/>
      <c r="L365" s="45"/>
      <c r="M365" s="243"/>
      <c r="N365" s="244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162</v>
      </c>
      <c r="AU365" s="18" t="s">
        <v>87</v>
      </c>
    </row>
    <row r="366" s="13" customFormat="1">
      <c r="A366" s="13"/>
      <c r="B366" s="245"/>
      <c r="C366" s="246"/>
      <c r="D366" s="240" t="s">
        <v>164</v>
      </c>
      <c r="E366" s="247" t="s">
        <v>1</v>
      </c>
      <c r="F366" s="248" t="s">
        <v>487</v>
      </c>
      <c r="G366" s="246"/>
      <c r="H366" s="249">
        <v>302.49000000000001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5" t="s">
        <v>164</v>
      </c>
      <c r="AU366" s="255" t="s">
        <v>87</v>
      </c>
      <c r="AV366" s="13" t="s">
        <v>87</v>
      </c>
      <c r="AW366" s="13" t="s">
        <v>34</v>
      </c>
      <c r="AX366" s="13" t="s">
        <v>85</v>
      </c>
      <c r="AY366" s="255" t="s">
        <v>153</v>
      </c>
    </row>
    <row r="367" s="13" customFormat="1">
      <c r="A367" s="13"/>
      <c r="B367" s="245"/>
      <c r="C367" s="246"/>
      <c r="D367" s="240" t="s">
        <v>164</v>
      </c>
      <c r="E367" s="246"/>
      <c r="F367" s="248" t="s">
        <v>492</v>
      </c>
      <c r="G367" s="246"/>
      <c r="H367" s="249">
        <v>308.54000000000002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5" t="s">
        <v>164</v>
      </c>
      <c r="AU367" s="255" t="s">
        <v>87</v>
      </c>
      <c r="AV367" s="13" t="s">
        <v>87</v>
      </c>
      <c r="AW367" s="13" t="s">
        <v>4</v>
      </c>
      <c r="AX367" s="13" t="s">
        <v>85</v>
      </c>
      <c r="AY367" s="255" t="s">
        <v>153</v>
      </c>
    </row>
    <row r="368" s="2" customFormat="1" ht="24.15" customHeight="1">
      <c r="A368" s="39"/>
      <c r="B368" s="40"/>
      <c r="C368" s="227" t="s">
        <v>493</v>
      </c>
      <c r="D368" s="227" t="s">
        <v>155</v>
      </c>
      <c r="E368" s="228" t="s">
        <v>494</v>
      </c>
      <c r="F368" s="229" t="s">
        <v>495</v>
      </c>
      <c r="G368" s="230" t="s">
        <v>323</v>
      </c>
      <c r="H368" s="231">
        <v>13.720000000000001</v>
      </c>
      <c r="I368" s="232"/>
      <c r="J368" s="233">
        <f>ROUND(I368*H368,2)</f>
        <v>0</v>
      </c>
      <c r="K368" s="229" t="s">
        <v>159</v>
      </c>
      <c r="L368" s="45"/>
      <c r="M368" s="234" t="s">
        <v>1</v>
      </c>
      <c r="N368" s="235" t="s">
        <v>43</v>
      </c>
      <c r="O368" s="92"/>
      <c r="P368" s="236">
        <f>O368*H368</f>
        <v>0</v>
      </c>
      <c r="Q368" s="236">
        <v>0.090620000000000006</v>
      </c>
      <c r="R368" s="236">
        <f>Q368*H368</f>
        <v>1.2433064</v>
      </c>
      <c r="S368" s="236">
        <v>0</v>
      </c>
      <c r="T368" s="23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8" t="s">
        <v>160</v>
      </c>
      <c r="AT368" s="238" t="s">
        <v>155</v>
      </c>
      <c r="AU368" s="238" t="s">
        <v>87</v>
      </c>
      <c r="AY368" s="18" t="s">
        <v>153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8" t="s">
        <v>85</v>
      </c>
      <c r="BK368" s="239">
        <f>ROUND(I368*H368,2)</f>
        <v>0</v>
      </c>
      <c r="BL368" s="18" t="s">
        <v>160</v>
      </c>
      <c r="BM368" s="238" t="s">
        <v>496</v>
      </c>
    </row>
    <row r="369" s="2" customFormat="1">
      <c r="A369" s="39"/>
      <c r="B369" s="40"/>
      <c r="C369" s="41"/>
      <c r="D369" s="240" t="s">
        <v>162</v>
      </c>
      <c r="E369" s="41"/>
      <c r="F369" s="241" t="s">
        <v>497</v>
      </c>
      <c r="G369" s="41"/>
      <c r="H369" s="41"/>
      <c r="I369" s="242"/>
      <c r="J369" s="41"/>
      <c r="K369" s="41"/>
      <c r="L369" s="45"/>
      <c r="M369" s="243"/>
      <c r="N369" s="244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162</v>
      </c>
      <c r="AU369" s="18" t="s">
        <v>87</v>
      </c>
    </row>
    <row r="370" s="13" customFormat="1">
      <c r="A370" s="13"/>
      <c r="B370" s="245"/>
      <c r="C370" s="246"/>
      <c r="D370" s="240" t="s">
        <v>164</v>
      </c>
      <c r="E370" s="247" t="s">
        <v>1</v>
      </c>
      <c r="F370" s="248" t="s">
        <v>498</v>
      </c>
      <c r="G370" s="246"/>
      <c r="H370" s="249">
        <v>11.32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5" t="s">
        <v>164</v>
      </c>
      <c r="AU370" s="255" t="s">
        <v>87</v>
      </c>
      <c r="AV370" s="13" t="s">
        <v>87</v>
      </c>
      <c r="AW370" s="13" t="s">
        <v>34</v>
      </c>
      <c r="AX370" s="13" t="s">
        <v>78</v>
      </c>
      <c r="AY370" s="255" t="s">
        <v>153</v>
      </c>
    </row>
    <row r="371" s="13" customFormat="1">
      <c r="A371" s="13"/>
      <c r="B371" s="245"/>
      <c r="C371" s="246"/>
      <c r="D371" s="240" t="s">
        <v>164</v>
      </c>
      <c r="E371" s="247" t="s">
        <v>1</v>
      </c>
      <c r="F371" s="248" t="s">
        <v>499</v>
      </c>
      <c r="G371" s="246"/>
      <c r="H371" s="249">
        <v>2.3999999999999999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5" t="s">
        <v>164</v>
      </c>
      <c r="AU371" s="255" t="s">
        <v>87</v>
      </c>
      <c r="AV371" s="13" t="s">
        <v>87</v>
      </c>
      <c r="AW371" s="13" t="s">
        <v>34</v>
      </c>
      <c r="AX371" s="13" t="s">
        <v>78</v>
      </c>
      <c r="AY371" s="255" t="s">
        <v>153</v>
      </c>
    </row>
    <row r="372" s="15" customFormat="1">
      <c r="A372" s="15"/>
      <c r="B372" s="266"/>
      <c r="C372" s="267"/>
      <c r="D372" s="240" t="s">
        <v>164</v>
      </c>
      <c r="E372" s="268" t="s">
        <v>1</v>
      </c>
      <c r="F372" s="269" t="s">
        <v>198</v>
      </c>
      <c r="G372" s="267"/>
      <c r="H372" s="270">
        <v>13.720000000000001</v>
      </c>
      <c r="I372" s="271"/>
      <c r="J372" s="267"/>
      <c r="K372" s="267"/>
      <c r="L372" s="272"/>
      <c r="M372" s="273"/>
      <c r="N372" s="274"/>
      <c r="O372" s="274"/>
      <c r="P372" s="274"/>
      <c r="Q372" s="274"/>
      <c r="R372" s="274"/>
      <c r="S372" s="274"/>
      <c r="T372" s="27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6" t="s">
        <v>164</v>
      </c>
      <c r="AU372" s="276" t="s">
        <v>87</v>
      </c>
      <c r="AV372" s="15" t="s">
        <v>160</v>
      </c>
      <c r="AW372" s="15" t="s">
        <v>34</v>
      </c>
      <c r="AX372" s="15" t="s">
        <v>85</v>
      </c>
      <c r="AY372" s="276" t="s">
        <v>153</v>
      </c>
    </row>
    <row r="373" s="2" customFormat="1" ht="24.15" customHeight="1">
      <c r="A373" s="39"/>
      <c r="B373" s="40"/>
      <c r="C373" s="278" t="s">
        <v>500</v>
      </c>
      <c r="D373" s="278" t="s">
        <v>341</v>
      </c>
      <c r="E373" s="279" t="s">
        <v>501</v>
      </c>
      <c r="F373" s="280" t="s">
        <v>502</v>
      </c>
      <c r="G373" s="281" t="s">
        <v>323</v>
      </c>
      <c r="H373" s="282">
        <v>2.472</v>
      </c>
      <c r="I373" s="283"/>
      <c r="J373" s="284">
        <f>ROUND(I373*H373,2)</f>
        <v>0</v>
      </c>
      <c r="K373" s="280" t="s">
        <v>159</v>
      </c>
      <c r="L373" s="285"/>
      <c r="M373" s="286" t="s">
        <v>1</v>
      </c>
      <c r="N373" s="287" t="s">
        <v>43</v>
      </c>
      <c r="O373" s="92"/>
      <c r="P373" s="236">
        <f>O373*H373</f>
        <v>0</v>
      </c>
      <c r="Q373" s="236">
        <v>0.17499999999999999</v>
      </c>
      <c r="R373" s="236">
        <f>Q373*H373</f>
        <v>0.43259999999999998</v>
      </c>
      <c r="S373" s="236">
        <v>0</v>
      </c>
      <c r="T373" s="23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8" t="s">
        <v>206</v>
      </c>
      <c r="AT373" s="238" t="s">
        <v>341</v>
      </c>
      <c r="AU373" s="238" t="s">
        <v>87</v>
      </c>
      <c r="AY373" s="18" t="s">
        <v>153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8" t="s">
        <v>85</v>
      </c>
      <c r="BK373" s="239">
        <f>ROUND(I373*H373,2)</f>
        <v>0</v>
      </c>
      <c r="BL373" s="18" t="s">
        <v>160</v>
      </c>
      <c r="BM373" s="238" t="s">
        <v>503</v>
      </c>
    </row>
    <row r="374" s="2" customFormat="1">
      <c r="A374" s="39"/>
      <c r="B374" s="40"/>
      <c r="C374" s="41"/>
      <c r="D374" s="240" t="s">
        <v>162</v>
      </c>
      <c r="E374" s="41"/>
      <c r="F374" s="241" t="s">
        <v>502</v>
      </c>
      <c r="G374" s="41"/>
      <c r="H374" s="41"/>
      <c r="I374" s="242"/>
      <c r="J374" s="41"/>
      <c r="K374" s="41"/>
      <c r="L374" s="45"/>
      <c r="M374" s="243"/>
      <c r="N374" s="244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162</v>
      </c>
      <c r="AU374" s="18" t="s">
        <v>87</v>
      </c>
    </row>
    <row r="375" s="13" customFormat="1">
      <c r="A375" s="13"/>
      <c r="B375" s="245"/>
      <c r="C375" s="246"/>
      <c r="D375" s="240" t="s">
        <v>164</v>
      </c>
      <c r="E375" s="247" t="s">
        <v>1</v>
      </c>
      <c r="F375" s="248" t="s">
        <v>499</v>
      </c>
      <c r="G375" s="246"/>
      <c r="H375" s="249">
        <v>2.3999999999999999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5" t="s">
        <v>164</v>
      </c>
      <c r="AU375" s="255" t="s">
        <v>87</v>
      </c>
      <c r="AV375" s="13" t="s">
        <v>87</v>
      </c>
      <c r="AW375" s="13" t="s">
        <v>34</v>
      </c>
      <c r="AX375" s="13" t="s">
        <v>85</v>
      </c>
      <c r="AY375" s="255" t="s">
        <v>153</v>
      </c>
    </row>
    <row r="376" s="13" customFormat="1">
      <c r="A376" s="13"/>
      <c r="B376" s="245"/>
      <c r="C376" s="246"/>
      <c r="D376" s="240" t="s">
        <v>164</v>
      </c>
      <c r="E376" s="246"/>
      <c r="F376" s="248" t="s">
        <v>504</v>
      </c>
      <c r="G376" s="246"/>
      <c r="H376" s="249">
        <v>2.472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5" t="s">
        <v>164</v>
      </c>
      <c r="AU376" s="255" t="s">
        <v>87</v>
      </c>
      <c r="AV376" s="13" t="s">
        <v>87</v>
      </c>
      <c r="AW376" s="13" t="s">
        <v>4</v>
      </c>
      <c r="AX376" s="13" t="s">
        <v>85</v>
      </c>
      <c r="AY376" s="255" t="s">
        <v>153</v>
      </c>
    </row>
    <row r="377" s="2" customFormat="1" ht="21.75" customHeight="1">
      <c r="A377" s="39"/>
      <c r="B377" s="40"/>
      <c r="C377" s="278" t="s">
        <v>505</v>
      </c>
      <c r="D377" s="278" t="s">
        <v>341</v>
      </c>
      <c r="E377" s="279" t="s">
        <v>506</v>
      </c>
      <c r="F377" s="280" t="s">
        <v>507</v>
      </c>
      <c r="G377" s="281" t="s">
        <v>323</v>
      </c>
      <c r="H377" s="282">
        <v>11.66</v>
      </c>
      <c r="I377" s="283"/>
      <c r="J377" s="284">
        <f>ROUND(I377*H377,2)</f>
        <v>0</v>
      </c>
      <c r="K377" s="280" t="s">
        <v>159</v>
      </c>
      <c r="L377" s="285"/>
      <c r="M377" s="286" t="s">
        <v>1</v>
      </c>
      <c r="N377" s="287" t="s">
        <v>43</v>
      </c>
      <c r="O377" s="92"/>
      <c r="P377" s="236">
        <f>O377*H377</f>
        <v>0</v>
      </c>
      <c r="Q377" s="236">
        <v>0.17599999999999999</v>
      </c>
      <c r="R377" s="236">
        <f>Q377*H377</f>
        <v>2.0521599999999998</v>
      </c>
      <c r="S377" s="236">
        <v>0</v>
      </c>
      <c r="T377" s="23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8" t="s">
        <v>206</v>
      </c>
      <c r="AT377" s="238" t="s">
        <v>341</v>
      </c>
      <c r="AU377" s="238" t="s">
        <v>87</v>
      </c>
      <c r="AY377" s="18" t="s">
        <v>153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8" t="s">
        <v>85</v>
      </c>
      <c r="BK377" s="239">
        <f>ROUND(I377*H377,2)</f>
        <v>0</v>
      </c>
      <c r="BL377" s="18" t="s">
        <v>160</v>
      </c>
      <c r="BM377" s="238" t="s">
        <v>508</v>
      </c>
    </row>
    <row r="378" s="2" customFormat="1">
      <c r="A378" s="39"/>
      <c r="B378" s="40"/>
      <c r="C378" s="41"/>
      <c r="D378" s="240" t="s">
        <v>162</v>
      </c>
      <c r="E378" s="41"/>
      <c r="F378" s="241" t="s">
        <v>507</v>
      </c>
      <c r="G378" s="41"/>
      <c r="H378" s="41"/>
      <c r="I378" s="242"/>
      <c r="J378" s="41"/>
      <c r="K378" s="41"/>
      <c r="L378" s="45"/>
      <c r="M378" s="243"/>
      <c r="N378" s="244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162</v>
      </c>
      <c r="AU378" s="18" t="s">
        <v>87</v>
      </c>
    </row>
    <row r="379" s="13" customFormat="1">
      <c r="A379" s="13"/>
      <c r="B379" s="245"/>
      <c r="C379" s="246"/>
      <c r="D379" s="240" t="s">
        <v>164</v>
      </c>
      <c r="E379" s="247" t="s">
        <v>1</v>
      </c>
      <c r="F379" s="248" t="s">
        <v>498</v>
      </c>
      <c r="G379" s="246"/>
      <c r="H379" s="249">
        <v>11.32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5" t="s">
        <v>164</v>
      </c>
      <c r="AU379" s="255" t="s">
        <v>87</v>
      </c>
      <c r="AV379" s="13" t="s">
        <v>87</v>
      </c>
      <c r="AW379" s="13" t="s">
        <v>34</v>
      </c>
      <c r="AX379" s="13" t="s">
        <v>85</v>
      </c>
      <c r="AY379" s="255" t="s">
        <v>153</v>
      </c>
    </row>
    <row r="380" s="13" customFormat="1">
      <c r="A380" s="13"/>
      <c r="B380" s="245"/>
      <c r="C380" s="246"/>
      <c r="D380" s="240" t="s">
        <v>164</v>
      </c>
      <c r="E380" s="246"/>
      <c r="F380" s="248" t="s">
        <v>509</v>
      </c>
      <c r="G380" s="246"/>
      <c r="H380" s="249">
        <v>11.66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5" t="s">
        <v>164</v>
      </c>
      <c r="AU380" s="255" t="s">
        <v>87</v>
      </c>
      <c r="AV380" s="13" t="s">
        <v>87</v>
      </c>
      <c r="AW380" s="13" t="s">
        <v>4</v>
      </c>
      <c r="AX380" s="13" t="s">
        <v>85</v>
      </c>
      <c r="AY380" s="255" t="s">
        <v>153</v>
      </c>
    </row>
    <row r="381" s="12" customFormat="1" ht="22.8" customHeight="1">
      <c r="A381" s="12"/>
      <c r="B381" s="211"/>
      <c r="C381" s="212"/>
      <c r="D381" s="213" t="s">
        <v>77</v>
      </c>
      <c r="E381" s="225" t="s">
        <v>206</v>
      </c>
      <c r="F381" s="225" t="s">
        <v>510</v>
      </c>
      <c r="G381" s="212"/>
      <c r="H381" s="212"/>
      <c r="I381" s="215"/>
      <c r="J381" s="226">
        <f>BK381</f>
        <v>0</v>
      </c>
      <c r="K381" s="212"/>
      <c r="L381" s="217"/>
      <c r="M381" s="218"/>
      <c r="N381" s="219"/>
      <c r="O381" s="219"/>
      <c r="P381" s="220">
        <f>SUM(P382:P384)</f>
        <v>0</v>
      </c>
      <c r="Q381" s="219"/>
      <c r="R381" s="220">
        <f>SUM(R382:R384)</f>
        <v>2.4886400000000002</v>
      </c>
      <c r="S381" s="219"/>
      <c r="T381" s="221">
        <f>SUM(T382:T384)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22" t="s">
        <v>85</v>
      </c>
      <c r="AT381" s="223" t="s">
        <v>77</v>
      </c>
      <c r="AU381" s="223" t="s">
        <v>85</v>
      </c>
      <c r="AY381" s="222" t="s">
        <v>153</v>
      </c>
      <c r="BK381" s="224">
        <f>SUM(BK382:BK384)</f>
        <v>0</v>
      </c>
    </row>
    <row r="382" s="2" customFormat="1" ht="33" customHeight="1">
      <c r="A382" s="39"/>
      <c r="B382" s="40"/>
      <c r="C382" s="227" t="s">
        <v>511</v>
      </c>
      <c r="D382" s="227" t="s">
        <v>155</v>
      </c>
      <c r="E382" s="228" t="s">
        <v>512</v>
      </c>
      <c r="F382" s="229" t="s">
        <v>513</v>
      </c>
      <c r="G382" s="230" t="s">
        <v>158</v>
      </c>
      <c r="H382" s="231">
        <v>8</v>
      </c>
      <c r="I382" s="232"/>
      <c r="J382" s="233">
        <f>ROUND(I382*H382,2)</f>
        <v>0</v>
      </c>
      <c r="K382" s="229" t="s">
        <v>159</v>
      </c>
      <c r="L382" s="45"/>
      <c r="M382" s="234" t="s">
        <v>1</v>
      </c>
      <c r="N382" s="235" t="s">
        <v>43</v>
      </c>
      <c r="O382" s="92"/>
      <c r="P382" s="236">
        <f>O382*H382</f>
        <v>0</v>
      </c>
      <c r="Q382" s="236">
        <v>0.31108000000000002</v>
      </c>
      <c r="R382" s="236">
        <f>Q382*H382</f>
        <v>2.4886400000000002</v>
      </c>
      <c r="S382" s="236">
        <v>0</v>
      </c>
      <c r="T382" s="23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8" t="s">
        <v>160</v>
      </c>
      <c r="AT382" s="238" t="s">
        <v>155</v>
      </c>
      <c r="AU382" s="238" t="s">
        <v>87</v>
      </c>
      <c r="AY382" s="18" t="s">
        <v>153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8" t="s">
        <v>85</v>
      </c>
      <c r="BK382" s="239">
        <f>ROUND(I382*H382,2)</f>
        <v>0</v>
      </c>
      <c r="BL382" s="18" t="s">
        <v>160</v>
      </c>
      <c r="BM382" s="238" t="s">
        <v>514</v>
      </c>
    </row>
    <row r="383" s="2" customFormat="1">
      <c r="A383" s="39"/>
      <c r="B383" s="40"/>
      <c r="C383" s="41"/>
      <c r="D383" s="240" t="s">
        <v>162</v>
      </c>
      <c r="E383" s="41"/>
      <c r="F383" s="241" t="s">
        <v>515</v>
      </c>
      <c r="G383" s="41"/>
      <c r="H383" s="41"/>
      <c r="I383" s="242"/>
      <c r="J383" s="41"/>
      <c r="K383" s="41"/>
      <c r="L383" s="45"/>
      <c r="M383" s="243"/>
      <c r="N383" s="244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162</v>
      </c>
      <c r="AU383" s="18" t="s">
        <v>87</v>
      </c>
    </row>
    <row r="384" s="13" customFormat="1">
      <c r="A384" s="13"/>
      <c r="B384" s="245"/>
      <c r="C384" s="246"/>
      <c r="D384" s="240" t="s">
        <v>164</v>
      </c>
      <c r="E384" s="247" t="s">
        <v>1</v>
      </c>
      <c r="F384" s="248" t="s">
        <v>206</v>
      </c>
      <c r="G384" s="246"/>
      <c r="H384" s="249">
        <v>8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5" t="s">
        <v>164</v>
      </c>
      <c r="AU384" s="255" t="s">
        <v>87</v>
      </c>
      <c r="AV384" s="13" t="s">
        <v>87</v>
      </c>
      <c r="AW384" s="13" t="s">
        <v>34</v>
      </c>
      <c r="AX384" s="13" t="s">
        <v>85</v>
      </c>
      <c r="AY384" s="255" t="s">
        <v>153</v>
      </c>
    </row>
    <row r="385" s="12" customFormat="1" ht="22.8" customHeight="1">
      <c r="A385" s="12"/>
      <c r="B385" s="211"/>
      <c r="C385" s="212"/>
      <c r="D385" s="213" t="s">
        <v>77</v>
      </c>
      <c r="E385" s="225" t="s">
        <v>213</v>
      </c>
      <c r="F385" s="225" t="s">
        <v>516</v>
      </c>
      <c r="G385" s="212"/>
      <c r="H385" s="212"/>
      <c r="I385" s="215"/>
      <c r="J385" s="226">
        <f>BK385</f>
        <v>0</v>
      </c>
      <c r="K385" s="212"/>
      <c r="L385" s="217"/>
      <c r="M385" s="218"/>
      <c r="N385" s="219"/>
      <c r="O385" s="219"/>
      <c r="P385" s="220">
        <f>P386+SUM(P387:P514)</f>
        <v>0</v>
      </c>
      <c r="Q385" s="219"/>
      <c r="R385" s="220">
        <f>R386+SUM(R387:R514)</f>
        <v>97.638182740000005</v>
      </c>
      <c r="S385" s="219"/>
      <c r="T385" s="221">
        <f>T386+SUM(T387:T514)</f>
        <v>388.26677999999998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22" t="s">
        <v>85</v>
      </c>
      <c r="AT385" s="223" t="s">
        <v>77</v>
      </c>
      <c r="AU385" s="223" t="s">
        <v>85</v>
      </c>
      <c r="AY385" s="222" t="s">
        <v>153</v>
      </c>
      <c r="BK385" s="224">
        <f>BK386+SUM(BK387:BK514)</f>
        <v>0</v>
      </c>
    </row>
    <row r="386" s="2" customFormat="1" ht="24.15" customHeight="1">
      <c r="A386" s="39"/>
      <c r="B386" s="40"/>
      <c r="C386" s="227" t="s">
        <v>517</v>
      </c>
      <c r="D386" s="227" t="s">
        <v>155</v>
      </c>
      <c r="E386" s="228" t="s">
        <v>518</v>
      </c>
      <c r="F386" s="229" t="s">
        <v>519</v>
      </c>
      <c r="G386" s="230" t="s">
        <v>158</v>
      </c>
      <c r="H386" s="231">
        <v>5</v>
      </c>
      <c r="I386" s="232"/>
      <c r="J386" s="233">
        <f>ROUND(I386*H386,2)</f>
        <v>0</v>
      </c>
      <c r="K386" s="229" t="s">
        <v>159</v>
      </c>
      <c r="L386" s="45"/>
      <c r="M386" s="234" t="s">
        <v>1</v>
      </c>
      <c r="N386" s="235" t="s">
        <v>43</v>
      </c>
      <c r="O386" s="92"/>
      <c r="P386" s="236">
        <f>O386*H386</f>
        <v>0</v>
      </c>
      <c r="Q386" s="236">
        <v>0.00069999999999999999</v>
      </c>
      <c r="R386" s="236">
        <f>Q386*H386</f>
        <v>0.0035000000000000001</v>
      </c>
      <c r="S386" s="236">
        <v>0</v>
      </c>
      <c r="T386" s="23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8" t="s">
        <v>160</v>
      </c>
      <c r="AT386" s="238" t="s">
        <v>155</v>
      </c>
      <c r="AU386" s="238" t="s">
        <v>87</v>
      </c>
      <c r="AY386" s="18" t="s">
        <v>153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8" t="s">
        <v>85</v>
      </c>
      <c r="BK386" s="239">
        <f>ROUND(I386*H386,2)</f>
        <v>0</v>
      </c>
      <c r="BL386" s="18" t="s">
        <v>160</v>
      </c>
      <c r="BM386" s="238" t="s">
        <v>520</v>
      </c>
    </row>
    <row r="387" s="2" customFormat="1">
      <c r="A387" s="39"/>
      <c r="B387" s="40"/>
      <c r="C387" s="41"/>
      <c r="D387" s="240" t="s">
        <v>162</v>
      </c>
      <c r="E387" s="41"/>
      <c r="F387" s="241" t="s">
        <v>521</v>
      </c>
      <c r="G387" s="41"/>
      <c r="H387" s="41"/>
      <c r="I387" s="242"/>
      <c r="J387" s="41"/>
      <c r="K387" s="41"/>
      <c r="L387" s="45"/>
      <c r="M387" s="243"/>
      <c r="N387" s="244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162</v>
      </c>
      <c r="AU387" s="18" t="s">
        <v>87</v>
      </c>
    </row>
    <row r="388" s="14" customFormat="1">
      <c r="A388" s="14"/>
      <c r="B388" s="256"/>
      <c r="C388" s="257"/>
      <c r="D388" s="240" t="s">
        <v>164</v>
      </c>
      <c r="E388" s="258" t="s">
        <v>1</v>
      </c>
      <c r="F388" s="259" t="s">
        <v>522</v>
      </c>
      <c r="G388" s="257"/>
      <c r="H388" s="258" t="s">
        <v>1</v>
      </c>
      <c r="I388" s="260"/>
      <c r="J388" s="257"/>
      <c r="K388" s="257"/>
      <c r="L388" s="261"/>
      <c r="M388" s="262"/>
      <c r="N388" s="263"/>
      <c r="O388" s="263"/>
      <c r="P388" s="263"/>
      <c r="Q388" s="263"/>
      <c r="R388" s="263"/>
      <c r="S388" s="263"/>
      <c r="T388" s="26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5" t="s">
        <v>164</v>
      </c>
      <c r="AU388" s="265" t="s">
        <v>87</v>
      </c>
      <c r="AV388" s="14" t="s">
        <v>85</v>
      </c>
      <c r="AW388" s="14" t="s">
        <v>34</v>
      </c>
      <c r="AX388" s="14" t="s">
        <v>78</v>
      </c>
      <c r="AY388" s="265" t="s">
        <v>153</v>
      </c>
    </row>
    <row r="389" s="13" customFormat="1">
      <c r="A389" s="13"/>
      <c r="B389" s="245"/>
      <c r="C389" s="246"/>
      <c r="D389" s="240" t="s">
        <v>164</v>
      </c>
      <c r="E389" s="247" t="s">
        <v>1</v>
      </c>
      <c r="F389" s="248" t="s">
        <v>523</v>
      </c>
      <c r="G389" s="246"/>
      <c r="H389" s="249">
        <v>2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5" t="s">
        <v>164</v>
      </c>
      <c r="AU389" s="255" t="s">
        <v>87</v>
      </c>
      <c r="AV389" s="13" t="s">
        <v>87</v>
      </c>
      <c r="AW389" s="13" t="s">
        <v>34</v>
      </c>
      <c r="AX389" s="13" t="s">
        <v>78</v>
      </c>
      <c r="AY389" s="255" t="s">
        <v>153</v>
      </c>
    </row>
    <row r="390" s="13" customFormat="1">
      <c r="A390" s="13"/>
      <c r="B390" s="245"/>
      <c r="C390" s="246"/>
      <c r="D390" s="240" t="s">
        <v>164</v>
      </c>
      <c r="E390" s="247" t="s">
        <v>1</v>
      </c>
      <c r="F390" s="248" t="s">
        <v>524</v>
      </c>
      <c r="G390" s="246"/>
      <c r="H390" s="249">
        <v>2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5" t="s">
        <v>164</v>
      </c>
      <c r="AU390" s="255" t="s">
        <v>87</v>
      </c>
      <c r="AV390" s="13" t="s">
        <v>87</v>
      </c>
      <c r="AW390" s="13" t="s">
        <v>34</v>
      </c>
      <c r="AX390" s="13" t="s">
        <v>78</v>
      </c>
      <c r="AY390" s="255" t="s">
        <v>153</v>
      </c>
    </row>
    <row r="391" s="13" customFormat="1">
      <c r="A391" s="13"/>
      <c r="B391" s="245"/>
      <c r="C391" s="246"/>
      <c r="D391" s="240" t="s">
        <v>164</v>
      </c>
      <c r="E391" s="247" t="s">
        <v>1</v>
      </c>
      <c r="F391" s="248" t="s">
        <v>525</v>
      </c>
      <c r="G391" s="246"/>
      <c r="H391" s="249">
        <v>1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5" t="s">
        <v>164</v>
      </c>
      <c r="AU391" s="255" t="s">
        <v>87</v>
      </c>
      <c r="AV391" s="13" t="s">
        <v>87</v>
      </c>
      <c r="AW391" s="13" t="s">
        <v>34</v>
      </c>
      <c r="AX391" s="13" t="s">
        <v>78</v>
      </c>
      <c r="AY391" s="255" t="s">
        <v>153</v>
      </c>
    </row>
    <row r="392" s="15" customFormat="1">
      <c r="A392" s="15"/>
      <c r="B392" s="266"/>
      <c r="C392" s="267"/>
      <c r="D392" s="240" t="s">
        <v>164</v>
      </c>
      <c r="E392" s="268" t="s">
        <v>1</v>
      </c>
      <c r="F392" s="269" t="s">
        <v>198</v>
      </c>
      <c r="G392" s="267"/>
      <c r="H392" s="270">
        <v>5</v>
      </c>
      <c r="I392" s="271"/>
      <c r="J392" s="267"/>
      <c r="K392" s="267"/>
      <c r="L392" s="272"/>
      <c r="M392" s="273"/>
      <c r="N392" s="274"/>
      <c r="O392" s="274"/>
      <c r="P392" s="274"/>
      <c r="Q392" s="274"/>
      <c r="R392" s="274"/>
      <c r="S392" s="274"/>
      <c r="T392" s="27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6" t="s">
        <v>164</v>
      </c>
      <c r="AU392" s="276" t="s">
        <v>87</v>
      </c>
      <c r="AV392" s="15" t="s">
        <v>160</v>
      </c>
      <c r="AW392" s="15" t="s">
        <v>34</v>
      </c>
      <c r="AX392" s="15" t="s">
        <v>85</v>
      </c>
      <c r="AY392" s="276" t="s">
        <v>153</v>
      </c>
    </row>
    <row r="393" s="2" customFormat="1" ht="24.15" customHeight="1">
      <c r="A393" s="39"/>
      <c r="B393" s="40"/>
      <c r="C393" s="227" t="s">
        <v>526</v>
      </c>
      <c r="D393" s="227" t="s">
        <v>155</v>
      </c>
      <c r="E393" s="228" t="s">
        <v>527</v>
      </c>
      <c r="F393" s="229" t="s">
        <v>528</v>
      </c>
      <c r="G393" s="230" t="s">
        <v>158</v>
      </c>
      <c r="H393" s="231">
        <v>3</v>
      </c>
      <c r="I393" s="232"/>
      <c r="J393" s="233">
        <f>ROUND(I393*H393,2)</f>
        <v>0</v>
      </c>
      <c r="K393" s="229" t="s">
        <v>159</v>
      </c>
      <c r="L393" s="45"/>
      <c r="M393" s="234" t="s">
        <v>1</v>
      </c>
      <c r="N393" s="235" t="s">
        <v>43</v>
      </c>
      <c r="O393" s="92"/>
      <c r="P393" s="236">
        <f>O393*H393</f>
        <v>0</v>
      </c>
      <c r="Q393" s="236">
        <v>1.0000000000000001E-05</v>
      </c>
      <c r="R393" s="236">
        <f>Q393*H393</f>
        <v>3.0000000000000004E-05</v>
      </c>
      <c r="S393" s="236">
        <v>0</v>
      </c>
      <c r="T393" s="23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8" t="s">
        <v>160</v>
      </c>
      <c r="AT393" s="238" t="s">
        <v>155</v>
      </c>
      <c r="AU393" s="238" t="s">
        <v>87</v>
      </c>
      <c r="AY393" s="18" t="s">
        <v>153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8" t="s">
        <v>85</v>
      </c>
      <c r="BK393" s="239">
        <f>ROUND(I393*H393,2)</f>
        <v>0</v>
      </c>
      <c r="BL393" s="18" t="s">
        <v>160</v>
      </c>
      <c r="BM393" s="238" t="s">
        <v>529</v>
      </c>
    </row>
    <row r="394" s="2" customFormat="1">
      <c r="A394" s="39"/>
      <c r="B394" s="40"/>
      <c r="C394" s="41"/>
      <c r="D394" s="240" t="s">
        <v>162</v>
      </c>
      <c r="E394" s="41"/>
      <c r="F394" s="241" t="s">
        <v>530</v>
      </c>
      <c r="G394" s="41"/>
      <c r="H394" s="41"/>
      <c r="I394" s="242"/>
      <c r="J394" s="41"/>
      <c r="K394" s="41"/>
      <c r="L394" s="45"/>
      <c r="M394" s="243"/>
      <c r="N394" s="244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162</v>
      </c>
      <c r="AU394" s="18" t="s">
        <v>87</v>
      </c>
    </row>
    <row r="395" s="14" customFormat="1">
      <c r="A395" s="14"/>
      <c r="B395" s="256"/>
      <c r="C395" s="257"/>
      <c r="D395" s="240" t="s">
        <v>164</v>
      </c>
      <c r="E395" s="258" t="s">
        <v>1</v>
      </c>
      <c r="F395" s="259" t="s">
        <v>522</v>
      </c>
      <c r="G395" s="257"/>
      <c r="H395" s="258" t="s">
        <v>1</v>
      </c>
      <c r="I395" s="260"/>
      <c r="J395" s="257"/>
      <c r="K395" s="257"/>
      <c r="L395" s="261"/>
      <c r="M395" s="262"/>
      <c r="N395" s="263"/>
      <c r="O395" s="263"/>
      <c r="P395" s="263"/>
      <c r="Q395" s="263"/>
      <c r="R395" s="263"/>
      <c r="S395" s="263"/>
      <c r="T395" s="26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5" t="s">
        <v>164</v>
      </c>
      <c r="AU395" s="265" t="s">
        <v>87</v>
      </c>
      <c r="AV395" s="14" t="s">
        <v>85</v>
      </c>
      <c r="AW395" s="14" t="s">
        <v>34</v>
      </c>
      <c r="AX395" s="14" t="s">
        <v>78</v>
      </c>
      <c r="AY395" s="265" t="s">
        <v>153</v>
      </c>
    </row>
    <row r="396" s="13" customFormat="1">
      <c r="A396" s="13"/>
      <c r="B396" s="245"/>
      <c r="C396" s="246"/>
      <c r="D396" s="240" t="s">
        <v>164</v>
      </c>
      <c r="E396" s="247" t="s">
        <v>1</v>
      </c>
      <c r="F396" s="248" t="s">
        <v>525</v>
      </c>
      <c r="G396" s="246"/>
      <c r="H396" s="249">
        <v>1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5" t="s">
        <v>164</v>
      </c>
      <c r="AU396" s="255" t="s">
        <v>87</v>
      </c>
      <c r="AV396" s="13" t="s">
        <v>87</v>
      </c>
      <c r="AW396" s="13" t="s">
        <v>34</v>
      </c>
      <c r="AX396" s="13" t="s">
        <v>78</v>
      </c>
      <c r="AY396" s="255" t="s">
        <v>153</v>
      </c>
    </row>
    <row r="397" s="13" customFormat="1">
      <c r="A397" s="13"/>
      <c r="B397" s="245"/>
      <c r="C397" s="246"/>
      <c r="D397" s="240" t="s">
        <v>164</v>
      </c>
      <c r="E397" s="247" t="s">
        <v>1</v>
      </c>
      <c r="F397" s="248" t="s">
        <v>531</v>
      </c>
      <c r="G397" s="246"/>
      <c r="H397" s="249">
        <v>2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5" t="s">
        <v>164</v>
      </c>
      <c r="AU397" s="255" t="s">
        <v>87</v>
      </c>
      <c r="AV397" s="13" t="s">
        <v>87</v>
      </c>
      <c r="AW397" s="13" t="s">
        <v>34</v>
      </c>
      <c r="AX397" s="13" t="s">
        <v>78</v>
      </c>
      <c r="AY397" s="255" t="s">
        <v>153</v>
      </c>
    </row>
    <row r="398" s="15" customFormat="1">
      <c r="A398" s="15"/>
      <c r="B398" s="266"/>
      <c r="C398" s="267"/>
      <c r="D398" s="240" t="s">
        <v>164</v>
      </c>
      <c r="E398" s="268" t="s">
        <v>1</v>
      </c>
      <c r="F398" s="269" t="s">
        <v>198</v>
      </c>
      <c r="G398" s="267"/>
      <c r="H398" s="270">
        <v>3</v>
      </c>
      <c r="I398" s="271"/>
      <c r="J398" s="267"/>
      <c r="K398" s="267"/>
      <c r="L398" s="272"/>
      <c r="M398" s="273"/>
      <c r="N398" s="274"/>
      <c r="O398" s="274"/>
      <c r="P398" s="274"/>
      <c r="Q398" s="274"/>
      <c r="R398" s="274"/>
      <c r="S398" s="274"/>
      <c r="T398" s="27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6" t="s">
        <v>164</v>
      </c>
      <c r="AU398" s="276" t="s">
        <v>87</v>
      </c>
      <c r="AV398" s="15" t="s">
        <v>160</v>
      </c>
      <c r="AW398" s="15" t="s">
        <v>34</v>
      </c>
      <c r="AX398" s="15" t="s">
        <v>85</v>
      </c>
      <c r="AY398" s="276" t="s">
        <v>153</v>
      </c>
    </row>
    <row r="399" s="2" customFormat="1" ht="24.15" customHeight="1">
      <c r="A399" s="39"/>
      <c r="B399" s="40"/>
      <c r="C399" s="227" t="s">
        <v>532</v>
      </c>
      <c r="D399" s="227" t="s">
        <v>155</v>
      </c>
      <c r="E399" s="228" t="s">
        <v>533</v>
      </c>
      <c r="F399" s="229" t="s">
        <v>534</v>
      </c>
      <c r="G399" s="230" t="s">
        <v>158</v>
      </c>
      <c r="H399" s="231">
        <v>2</v>
      </c>
      <c r="I399" s="232"/>
      <c r="J399" s="233">
        <f>ROUND(I399*H399,2)</f>
        <v>0</v>
      </c>
      <c r="K399" s="229" t="s">
        <v>159</v>
      </c>
      <c r="L399" s="45"/>
      <c r="M399" s="234" t="s">
        <v>1</v>
      </c>
      <c r="N399" s="235" t="s">
        <v>43</v>
      </c>
      <c r="O399" s="92"/>
      <c r="P399" s="236">
        <f>O399*H399</f>
        <v>0</v>
      </c>
      <c r="Q399" s="236">
        <v>0.11241</v>
      </c>
      <c r="R399" s="236">
        <f>Q399*H399</f>
        <v>0.22481999999999999</v>
      </c>
      <c r="S399" s="236">
        <v>0</v>
      </c>
      <c r="T399" s="23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8" t="s">
        <v>160</v>
      </c>
      <c r="AT399" s="238" t="s">
        <v>155</v>
      </c>
      <c r="AU399" s="238" t="s">
        <v>87</v>
      </c>
      <c r="AY399" s="18" t="s">
        <v>153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8" t="s">
        <v>85</v>
      </c>
      <c r="BK399" s="239">
        <f>ROUND(I399*H399,2)</f>
        <v>0</v>
      </c>
      <c r="BL399" s="18" t="s">
        <v>160</v>
      </c>
      <c r="BM399" s="238" t="s">
        <v>535</v>
      </c>
    </row>
    <row r="400" s="2" customFormat="1">
      <c r="A400" s="39"/>
      <c r="B400" s="40"/>
      <c r="C400" s="41"/>
      <c r="D400" s="240" t="s">
        <v>162</v>
      </c>
      <c r="E400" s="41"/>
      <c r="F400" s="241" t="s">
        <v>536</v>
      </c>
      <c r="G400" s="41"/>
      <c r="H400" s="41"/>
      <c r="I400" s="242"/>
      <c r="J400" s="41"/>
      <c r="K400" s="41"/>
      <c r="L400" s="45"/>
      <c r="M400" s="243"/>
      <c r="N400" s="244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162</v>
      </c>
      <c r="AU400" s="18" t="s">
        <v>87</v>
      </c>
    </row>
    <row r="401" s="13" customFormat="1">
      <c r="A401" s="13"/>
      <c r="B401" s="245"/>
      <c r="C401" s="246"/>
      <c r="D401" s="240" t="s">
        <v>164</v>
      </c>
      <c r="E401" s="247" t="s">
        <v>1</v>
      </c>
      <c r="F401" s="248" t="s">
        <v>537</v>
      </c>
      <c r="G401" s="246"/>
      <c r="H401" s="249">
        <v>2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5" t="s">
        <v>164</v>
      </c>
      <c r="AU401" s="255" t="s">
        <v>87</v>
      </c>
      <c r="AV401" s="13" t="s">
        <v>87</v>
      </c>
      <c r="AW401" s="13" t="s">
        <v>34</v>
      </c>
      <c r="AX401" s="13" t="s">
        <v>85</v>
      </c>
      <c r="AY401" s="255" t="s">
        <v>153</v>
      </c>
    </row>
    <row r="402" s="2" customFormat="1" ht="21.75" customHeight="1">
      <c r="A402" s="39"/>
      <c r="B402" s="40"/>
      <c r="C402" s="278" t="s">
        <v>538</v>
      </c>
      <c r="D402" s="278" t="s">
        <v>341</v>
      </c>
      <c r="E402" s="279" t="s">
        <v>539</v>
      </c>
      <c r="F402" s="280" t="s">
        <v>540</v>
      </c>
      <c r="G402" s="281" t="s">
        <v>158</v>
      </c>
      <c r="H402" s="282">
        <v>2</v>
      </c>
      <c r="I402" s="283"/>
      <c r="J402" s="284">
        <f>ROUND(I402*H402,2)</f>
        <v>0</v>
      </c>
      <c r="K402" s="280" t="s">
        <v>159</v>
      </c>
      <c r="L402" s="285"/>
      <c r="M402" s="286" t="s">
        <v>1</v>
      </c>
      <c r="N402" s="287" t="s">
        <v>43</v>
      </c>
      <c r="O402" s="92"/>
      <c r="P402" s="236">
        <f>O402*H402</f>
        <v>0</v>
      </c>
      <c r="Q402" s="236">
        <v>0.0061000000000000004</v>
      </c>
      <c r="R402" s="236">
        <f>Q402*H402</f>
        <v>0.012200000000000001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206</v>
      </c>
      <c r="AT402" s="238" t="s">
        <v>341</v>
      </c>
      <c r="AU402" s="238" t="s">
        <v>87</v>
      </c>
      <c r="AY402" s="18" t="s">
        <v>153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85</v>
      </c>
      <c r="BK402" s="239">
        <f>ROUND(I402*H402,2)</f>
        <v>0</v>
      </c>
      <c r="BL402" s="18" t="s">
        <v>160</v>
      </c>
      <c r="BM402" s="238" t="s">
        <v>541</v>
      </c>
    </row>
    <row r="403" s="2" customFormat="1">
      <c r="A403" s="39"/>
      <c r="B403" s="40"/>
      <c r="C403" s="41"/>
      <c r="D403" s="240" t="s">
        <v>162</v>
      </c>
      <c r="E403" s="41"/>
      <c r="F403" s="241" t="s">
        <v>540</v>
      </c>
      <c r="G403" s="41"/>
      <c r="H403" s="41"/>
      <c r="I403" s="242"/>
      <c r="J403" s="41"/>
      <c r="K403" s="41"/>
      <c r="L403" s="45"/>
      <c r="M403" s="243"/>
      <c r="N403" s="244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162</v>
      </c>
      <c r="AU403" s="18" t="s">
        <v>87</v>
      </c>
    </row>
    <row r="404" s="13" customFormat="1">
      <c r="A404" s="13"/>
      <c r="B404" s="245"/>
      <c r="C404" s="246"/>
      <c r="D404" s="240" t="s">
        <v>164</v>
      </c>
      <c r="E404" s="247" t="s">
        <v>1</v>
      </c>
      <c r="F404" s="248" t="s">
        <v>87</v>
      </c>
      <c r="G404" s="246"/>
      <c r="H404" s="249">
        <v>2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5" t="s">
        <v>164</v>
      </c>
      <c r="AU404" s="255" t="s">
        <v>87</v>
      </c>
      <c r="AV404" s="13" t="s">
        <v>87</v>
      </c>
      <c r="AW404" s="13" t="s">
        <v>34</v>
      </c>
      <c r="AX404" s="13" t="s">
        <v>85</v>
      </c>
      <c r="AY404" s="255" t="s">
        <v>153</v>
      </c>
    </row>
    <row r="405" s="2" customFormat="1" ht="24.15" customHeight="1">
      <c r="A405" s="39"/>
      <c r="B405" s="40"/>
      <c r="C405" s="227" t="s">
        <v>542</v>
      </c>
      <c r="D405" s="227" t="s">
        <v>155</v>
      </c>
      <c r="E405" s="228" t="s">
        <v>543</v>
      </c>
      <c r="F405" s="229" t="s">
        <v>544</v>
      </c>
      <c r="G405" s="230" t="s">
        <v>355</v>
      </c>
      <c r="H405" s="231">
        <v>5</v>
      </c>
      <c r="I405" s="232"/>
      <c r="J405" s="233">
        <f>ROUND(I405*H405,2)</f>
        <v>0</v>
      </c>
      <c r="K405" s="229" t="s">
        <v>159</v>
      </c>
      <c r="L405" s="45"/>
      <c r="M405" s="234" t="s">
        <v>1</v>
      </c>
      <c r="N405" s="235" t="s">
        <v>43</v>
      </c>
      <c r="O405" s="92"/>
      <c r="P405" s="236">
        <f>O405*H405</f>
        <v>0</v>
      </c>
      <c r="Q405" s="236">
        <v>8.0000000000000007E-05</v>
      </c>
      <c r="R405" s="236">
        <f>Q405*H405</f>
        <v>0.00040000000000000002</v>
      </c>
      <c r="S405" s="236">
        <v>0</v>
      </c>
      <c r="T405" s="237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8" t="s">
        <v>160</v>
      </c>
      <c r="AT405" s="238" t="s">
        <v>155</v>
      </c>
      <c r="AU405" s="238" t="s">
        <v>87</v>
      </c>
      <c r="AY405" s="18" t="s">
        <v>153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8" t="s">
        <v>85</v>
      </c>
      <c r="BK405" s="239">
        <f>ROUND(I405*H405,2)</f>
        <v>0</v>
      </c>
      <c r="BL405" s="18" t="s">
        <v>160</v>
      </c>
      <c r="BM405" s="238" t="s">
        <v>545</v>
      </c>
    </row>
    <row r="406" s="2" customFormat="1">
      <c r="A406" s="39"/>
      <c r="B406" s="40"/>
      <c r="C406" s="41"/>
      <c r="D406" s="240" t="s">
        <v>162</v>
      </c>
      <c r="E406" s="41"/>
      <c r="F406" s="241" t="s">
        <v>546</v>
      </c>
      <c r="G406" s="41"/>
      <c r="H406" s="41"/>
      <c r="I406" s="242"/>
      <c r="J406" s="41"/>
      <c r="K406" s="41"/>
      <c r="L406" s="45"/>
      <c r="M406" s="243"/>
      <c r="N406" s="244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162</v>
      </c>
      <c r="AU406" s="18" t="s">
        <v>87</v>
      </c>
    </row>
    <row r="407" s="13" customFormat="1">
      <c r="A407" s="13"/>
      <c r="B407" s="245"/>
      <c r="C407" s="246"/>
      <c r="D407" s="240" t="s">
        <v>164</v>
      </c>
      <c r="E407" s="247" t="s">
        <v>1</v>
      </c>
      <c r="F407" s="248" t="s">
        <v>547</v>
      </c>
      <c r="G407" s="246"/>
      <c r="H407" s="249">
        <v>5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5" t="s">
        <v>164</v>
      </c>
      <c r="AU407" s="255" t="s">
        <v>87</v>
      </c>
      <c r="AV407" s="13" t="s">
        <v>87</v>
      </c>
      <c r="AW407" s="13" t="s">
        <v>34</v>
      </c>
      <c r="AX407" s="13" t="s">
        <v>85</v>
      </c>
      <c r="AY407" s="255" t="s">
        <v>153</v>
      </c>
    </row>
    <row r="408" s="2" customFormat="1" ht="24.15" customHeight="1">
      <c r="A408" s="39"/>
      <c r="B408" s="40"/>
      <c r="C408" s="227" t="s">
        <v>548</v>
      </c>
      <c r="D408" s="227" t="s">
        <v>155</v>
      </c>
      <c r="E408" s="228" t="s">
        <v>549</v>
      </c>
      <c r="F408" s="229" t="s">
        <v>550</v>
      </c>
      <c r="G408" s="230" t="s">
        <v>355</v>
      </c>
      <c r="H408" s="231">
        <v>220</v>
      </c>
      <c r="I408" s="232"/>
      <c r="J408" s="233">
        <f>ROUND(I408*H408,2)</f>
        <v>0</v>
      </c>
      <c r="K408" s="229" t="s">
        <v>159</v>
      </c>
      <c r="L408" s="45"/>
      <c r="M408" s="234" t="s">
        <v>1</v>
      </c>
      <c r="N408" s="235" t="s">
        <v>43</v>
      </c>
      <c r="O408" s="92"/>
      <c r="P408" s="236">
        <f>O408*H408</f>
        <v>0</v>
      </c>
      <c r="Q408" s="236">
        <v>0.00014999999999999999</v>
      </c>
      <c r="R408" s="236">
        <f>Q408*H408</f>
        <v>0.032999999999999995</v>
      </c>
      <c r="S408" s="236">
        <v>0</v>
      </c>
      <c r="T408" s="23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8" t="s">
        <v>160</v>
      </c>
      <c r="AT408" s="238" t="s">
        <v>155</v>
      </c>
      <c r="AU408" s="238" t="s">
        <v>87</v>
      </c>
      <c r="AY408" s="18" t="s">
        <v>153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8" t="s">
        <v>85</v>
      </c>
      <c r="BK408" s="239">
        <f>ROUND(I408*H408,2)</f>
        <v>0</v>
      </c>
      <c r="BL408" s="18" t="s">
        <v>160</v>
      </c>
      <c r="BM408" s="238" t="s">
        <v>551</v>
      </c>
    </row>
    <row r="409" s="2" customFormat="1">
      <c r="A409" s="39"/>
      <c r="B409" s="40"/>
      <c r="C409" s="41"/>
      <c r="D409" s="240" t="s">
        <v>162</v>
      </c>
      <c r="E409" s="41"/>
      <c r="F409" s="241" t="s">
        <v>552</v>
      </c>
      <c r="G409" s="41"/>
      <c r="H409" s="41"/>
      <c r="I409" s="242"/>
      <c r="J409" s="41"/>
      <c r="K409" s="41"/>
      <c r="L409" s="45"/>
      <c r="M409" s="243"/>
      <c r="N409" s="244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162</v>
      </c>
      <c r="AU409" s="18" t="s">
        <v>87</v>
      </c>
    </row>
    <row r="410" s="13" customFormat="1">
      <c r="A410" s="13"/>
      <c r="B410" s="245"/>
      <c r="C410" s="246"/>
      <c r="D410" s="240" t="s">
        <v>164</v>
      </c>
      <c r="E410" s="247" t="s">
        <v>1</v>
      </c>
      <c r="F410" s="248" t="s">
        <v>553</v>
      </c>
      <c r="G410" s="246"/>
      <c r="H410" s="249">
        <v>220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5" t="s">
        <v>164</v>
      </c>
      <c r="AU410" s="255" t="s">
        <v>87</v>
      </c>
      <c r="AV410" s="13" t="s">
        <v>87</v>
      </c>
      <c r="AW410" s="13" t="s">
        <v>34</v>
      </c>
      <c r="AX410" s="13" t="s">
        <v>85</v>
      </c>
      <c r="AY410" s="255" t="s">
        <v>153</v>
      </c>
    </row>
    <row r="411" s="2" customFormat="1" ht="24.15" customHeight="1">
      <c r="A411" s="39"/>
      <c r="B411" s="40"/>
      <c r="C411" s="227" t="s">
        <v>554</v>
      </c>
      <c r="D411" s="227" t="s">
        <v>155</v>
      </c>
      <c r="E411" s="228" t="s">
        <v>555</v>
      </c>
      <c r="F411" s="229" t="s">
        <v>556</v>
      </c>
      <c r="G411" s="230" t="s">
        <v>355</v>
      </c>
      <c r="H411" s="231">
        <v>131.40000000000001</v>
      </c>
      <c r="I411" s="232"/>
      <c r="J411" s="233">
        <f>ROUND(I411*H411,2)</f>
        <v>0</v>
      </c>
      <c r="K411" s="229" t="s">
        <v>159</v>
      </c>
      <c r="L411" s="45"/>
      <c r="M411" s="234" t="s">
        <v>1</v>
      </c>
      <c r="N411" s="235" t="s">
        <v>43</v>
      </c>
      <c r="O411" s="92"/>
      <c r="P411" s="236">
        <f>O411*H411</f>
        <v>0</v>
      </c>
      <c r="Q411" s="236">
        <v>5.0000000000000002E-05</v>
      </c>
      <c r="R411" s="236">
        <f>Q411*H411</f>
        <v>0.0065700000000000003</v>
      </c>
      <c r="S411" s="236">
        <v>0</v>
      </c>
      <c r="T411" s="23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8" t="s">
        <v>160</v>
      </c>
      <c r="AT411" s="238" t="s">
        <v>155</v>
      </c>
      <c r="AU411" s="238" t="s">
        <v>87</v>
      </c>
      <c r="AY411" s="18" t="s">
        <v>153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8" t="s">
        <v>85</v>
      </c>
      <c r="BK411" s="239">
        <f>ROUND(I411*H411,2)</f>
        <v>0</v>
      </c>
      <c r="BL411" s="18" t="s">
        <v>160</v>
      </c>
      <c r="BM411" s="238" t="s">
        <v>557</v>
      </c>
    </row>
    <row r="412" s="2" customFormat="1">
      <c r="A412" s="39"/>
      <c r="B412" s="40"/>
      <c r="C412" s="41"/>
      <c r="D412" s="240" t="s">
        <v>162</v>
      </c>
      <c r="E412" s="41"/>
      <c r="F412" s="241" t="s">
        <v>558</v>
      </c>
      <c r="G412" s="41"/>
      <c r="H412" s="41"/>
      <c r="I412" s="242"/>
      <c r="J412" s="41"/>
      <c r="K412" s="41"/>
      <c r="L412" s="45"/>
      <c r="M412" s="243"/>
      <c r="N412" s="244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162</v>
      </c>
      <c r="AU412" s="18" t="s">
        <v>87</v>
      </c>
    </row>
    <row r="413" s="13" customFormat="1">
      <c r="A413" s="13"/>
      <c r="B413" s="245"/>
      <c r="C413" s="246"/>
      <c r="D413" s="240" t="s">
        <v>164</v>
      </c>
      <c r="E413" s="247" t="s">
        <v>1</v>
      </c>
      <c r="F413" s="248" t="s">
        <v>559</v>
      </c>
      <c r="G413" s="246"/>
      <c r="H413" s="249">
        <v>89.5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5" t="s">
        <v>164</v>
      </c>
      <c r="AU413" s="255" t="s">
        <v>87</v>
      </c>
      <c r="AV413" s="13" t="s">
        <v>87</v>
      </c>
      <c r="AW413" s="13" t="s">
        <v>34</v>
      </c>
      <c r="AX413" s="13" t="s">
        <v>78</v>
      </c>
      <c r="AY413" s="255" t="s">
        <v>153</v>
      </c>
    </row>
    <row r="414" s="13" customFormat="1">
      <c r="A414" s="13"/>
      <c r="B414" s="245"/>
      <c r="C414" s="246"/>
      <c r="D414" s="240" t="s">
        <v>164</v>
      </c>
      <c r="E414" s="247" t="s">
        <v>1</v>
      </c>
      <c r="F414" s="248" t="s">
        <v>560</v>
      </c>
      <c r="G414" s="246"/>
      <c r="H414" s="249">
        <v>41.899999999999999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5" t="s">
        <v>164</v>
      </c>
      <c r="AU414" s="255" t="s">
        <v>87</v>
      </c>
      <c r="AV414" s="13" t="s">
        <v>87</v>
      </c>
      <c r="AW414" s="13" t="s">
        <v>34</v>
      </c>
      <c r="AX414" s="13" t="s">
        <v>78</v>
      </c>
      <c r="AY414" s="255" t="s">
        <v>153</v>
      </c>
    </row>
    <row r="415" s="15" customFormat="1">
      <c r="A415" s="15"/>
      <c r="B415" s="266"/>
      <c r="C415" s="267"/>
      <c r="D415" s="240" t="s">
        <v>164</v>
      </c>
      <c r="E415" s="268" t="s">
        <v>1</v>
      </c>
      <c r="F415" s="269" t="s">
        <v>198</v>
      </c>
      <c r="G415" s="267"/>
      <c r="H415" s="270">
        <v>131.40000000000001</v>
      </c>
      <c r="I415" s="271"/>
      <c r="J415" s="267"/>
      <c r="K415" s="267"/>
      <c r="L415" s="272"/>
      <c r="M415" s="273"/>
      <c r="N415" s="274"/>
      <c r="O415" s="274"/>
      <c r="P415" s="274"/>
      <c r="Q415" s="274"/>
      <c r="R415" s="274"/>
      <c r="S415" s="274"/>
      <c r="T415" s="27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6" t="s">
        <v>164</v>
      </c>
      <c r="AU415" s="276" t="s">
        <v>87</v>
      </c>
      <c r="AV415" s="15" t="s">
        <v>160</v>
      </c>
      <c r="AW415" s="15" t="s">
        <v>34</v>
      </c>
      <c r="AX415" s="15" t="s">
        <v>85</v>
      </c>
      <c r="AY415" s="276" t="s">
        <v>153</v>
      </c>
    </row>
    <row r="416" s="2" customFormat="1" ht="24.15" customHeight="1">
      <c r="A416" s="39"/>
      <c r="B416" s="40"/>
      <c r="C416" s="227" t="s">
        <v>561</v>
      </c>
      <c r="D416" s="227" t="s">
        <v>155</v>
      </c>
      <c r="E416" s="228" t="s">
        <v>562</v>
      </c>
      <c r="F416" s="229" t="s">
        <v>563</v>
      </c>
      <c r="G416" s="230" t="s">
        <v>323</v>
      </c>
      <c r="H416" s="231">
        <v>27</v>
      </c>
      <c r="I416" s="232"/>
      <c r="J416" s="233">
        <f>ROUND(I416*H416,2)</f>
        <v>0</v>
      </c>
      <c r="K416" s="229" t="s">
        <v>159</v>
      </c>
      <c r="L416" s="45"/>
      <c r="M416" s="234" t="s">
        <v>1</v>
      </c>
      <c r="N416" s="235" t="s">
        <v>43</v>
      </c>
      <c r="O416" s="92"/>
      <c r="P416" s="236">
        <f>O416*H416</f>
        <v>0</v>
      </c>
      <c r="Q416" s="236">
        <v>0.00059999999999999995</v>
      </c>
      <c r="R416" s="236">
        <f>Q416*H416</f>
        <v>0.016199999999999999</v>
      </c>
      <c r="S416" s="236">
        <v>0</v>
      </c>
      <c r="T416" s="23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8" t="s">
        <v>160</v>
      </c>
      <c r="AT416" s="238" t="s">
        <v>155</v>
      </c>
      <c r="AU416" s="238" t="s">
        <v>87</v>
      </c>
      <c r="AY416" s="18" t="s">
        <v>153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8" t="s">
        <v>85</v>
      </c>
      <c r="BK416" s="239">
        <f>ROUND(I416*H416,2)</f>
        <v>0</v>
      </c>
      <c r="BL416" s="18" t="s">
        <v>160</v>
      </c>
      <c r="BM416" s="238" t="s">
        <v>564</v>
      </c>
    </row>
    <row r="417" s="2" customFormat="1">
      <c r="A417" s="39"/>
      <c r="B417" s="40"/>
      <c r="C417" s="41"/>
      <c r="D417" s="240" t="s">
        <v>162</v>
      </c>
      <c r="E417" s="41"/>
      <c r="F417" s="241" t="s">
        <v>565</v>
      </c>
      <c r="G417" s="41"/>
      <c r="H417" s="41"/>
      <c r="I417" s="242"/>
      <c r="J417" s="41"/>
      <c r="K417" s="41"/>
      <c r="L417" s="45"/>
      <c r="M417" s="243"/>
      <c r="N417" s="244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162</v>
      </c>
      <c r="AU417" s="18" t="s">
        <v>87</v>
      </c>
    </row>
    <row r="418" s="13" customFormat="1">
      <c r="A418" s="13"/>
      <c r="B418" s="245"/>
      <c r="C418" s="246"/>
      <c r="D418" s="240" t="s">
        <v>164</v>
      </c>
      <c r="E418" s="247" t="s">
        <v>1</v>
      </c>
      <c r="F418" s="248" t="s">
        <v>566</v>
      </c>
      <c r="G418" s="246"/>
      <c r="H418" s="249">
        <v>15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5" t="s">
        <v>164</v>
      </c>
      <c r="AU418" s="255" t="s">
        <v>87</v>
      </c>
      <c r="AV418" s="13" t="s">
        <v>87</v>
      </c>
      <c r="AW418" s="13" t="s">
        <v>34</v>
      </c>
      <c r="AX418" s="13" t="s">
        <v>78</v>
      </c>
      <c r="AY418" s="255" t="s">
        <v>153</v>
      </c>
    </row>
    <row r="419" s="13" customFormat="1">
      <c r="A419" s="13"/>
      <c r="B419" s="245"/>
      <c r="C419" s="246"/>
      <c r="D419" s="240" t="s">
        <v>164</v>
      </c>
      <c r="E419" s="247" t="s">
        <v>1</v>
      </c>
      <c r="F419" s="248" t="s">
        <v>567</v>
      </c>
      <c r="G419" s="246"/>
      <c r="H419" s="249">
        <v>12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5" t="s">
        <v>164</v>
      </c>
      <c r="AU419" s="255" t="s">
        <v>87</v>
      </c>
      <c r="AV419" s="13" t="s">
        <v>87</v>
      </c>
      <c r="AW419" s="13" t="s">
        <v>34</v>
      </c>
      <c r="AX419" s="13" t="s">
        <v>78</v>
      </c>
      <c r="AY419" s="255" t="s">
        <v>153</v>
      </c>
    </row>
    <row r="420" s="15" customFormat="1">
      <c r="A420" s="15"/>
      <c r="B420" s="266"/>
      <c r="C420" s="267"/>
      <c r="D420" s="240" t="s">
        <v>164</v>
      </c>
      <c r="E420" s="268" t="s">
        <v>1</v>
      </c>
      <c r="F420" s="269" t="s">
        <v>198</v>
      </c>
      <c r="G420" s="267"/>
      <c r="H420" s="270">
        <v>27</v>
      </c>
      <c r="I420" s="271"/>
      <c r="J420" s="267"/>
      <c r="K420" s="267"/>
      <c r="L420" s="272"/>
      <c r="M420" s="273"/>
      <c r="N420" s="274"/>
      <c r="O420" s="274"/>
      <c r="P420" s="274"/>
      <c r="Q420" s="274"/>
      <c r="R420" s="274"/>
      <c r="S420" s="274"/>
      <c r="T420" s="27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6" t="s">
        <v>164</v>
      </c>
      <c r="AU420" s="276" t="s">
        <v>87</v>
      </c>
      <c r="AV420" s="15" t="s">
        <v>160</v>
      </c>
      <c r="AW420" s="15" t="s">
        <v>34</v>
      </c>
      <c r="AX420" s="15" t="s">
        <v>85</v>
      </c>
      <c r="AY420" s="276" t="s">
        <v>153</v>
      </c>
    </row>
    <row r="421" s="2" customFormat="1" ht="24.15" customHeight="1">
      <c r="A421" s="39"/>
      <c r="B421" s="40"/>
      <c r="C421" s="227" t="s">
        <v>568</v>
      </c>
      <c r="D421" s="227" t="s">
        <v>155</v>
      </c>
      <c r="E421" s="228" t="s">
        <v>569</v>
      </c>
      <c r="F421" s="229" t="s">
        <v>570</v>
      </c>
      <c r="G421" s="230" t="s">
        <v>355</v>
      </c>
      <c r="H421" s="231">
        <v>5</v>
      </c>
      <c r="I421" s="232"/>
      <c r="J421" s="233">
        <f>ROUND(I421*H421,2)</f>
        <v>0</v>
      </c>
      <c r="K421" s="229" t="s">
        <v>159</v>
      </c>
      <c r="L421" s="45"/>
      <c r="M421" s="234" t="s">
        <v>1</v>
      </c>
      <c r="N421" s="235" t="s">
        <v>43</v>
      </c>
      <c r="O421" s="92"/>
      <c r="P421" s="236">
        <f>O421*H421</f>
        <v>0</v>
      </c>
      <c r="Q421" s="236">
        <v>0.00020000000000000001</v>
      </c>
      <c r="R421" s="236">
        <f>Q421*H421</f>
        <v>0.001</v>
      </c>
      <c r="S421" s="236">
        <v>0</v>
      </c>
      <c r="T421" s="23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8" t="s">
        <v>160</v>
      </c>
      <c r="AT421" s="238" t="s">
        <v>155</v>
      </c>
      <c r="AU421" s="238" t="s">
        <v>87</v>
      </c>
      <c r="AY421" s="18" t="s">
        <v>153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8" t="s">
        <v>85</v>
      </c>
      <c r="BK421" s="239">
        <f>ROUND(I421*H421,2)</f>
        <v>0</v>
      </c>
      <c r="BL421" s="18" t="s">
        <v>160</v>
      </c>
      <c r="BM421" s="238" t="s">
        <v>571</v>
      </c>
    </row>
    <row r="422" s="2" customFormat="1">
      <c r="A422" s="39"/>
      <c r="B422" s="40"/>
      <c r="C422" s="41"/>
      <c r="D422" s="240" t="s">
        <v>162</v>
      </c>
      <c r="E422" s="41"/>
      <c r="F422" s="241" t="s">
        <v>572</v>
      </c>
      <c r="G422" s="41"/>
      <c r="H422" s="41"/>
      <c r="I422" s="242"/>
      <c r="J422" s="41"/>
      <c r="K422" s="41"/>
      <c r="L422" s="45"/>
      <c r="M422" s="243"/>
      <c r="N422" s="244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162</v>
      </c>
      <c r="AU422" s="18" t="s">
        <v>87</v>
      </c>
    </row>
    <row r="423" s="13" customFormat="1">
      <c r="A423" s="13"/>
      <c r="B423" s="245"/>
      <c r="C423" s="246"/>
      <c r="D423" s="240" t="s">
        <v>164</v>
      </c>
      <c r="E423" s="247" t="s">
        <v>1</v>
      </c>
      <c r="F423" s="248" t="s">
        <v>547</v>
      </c>
      <c r="G423" s="246"/>
      <c r="H423" s="249">
        <v>5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5" t="s">
        <v>164</v>
      </c>
      <c r="AU423" s="255" t="s">
        <v>87</v>
      </c>
      <c r="AV423" s="13" t="s">
        <v>87</v>
      </c>
      <c r="AW423" s="13" t="s">
        <v>34</v>
      </c>
      <c r="AX423" s="13" t="s">
        <v>85</v>
      </c>
      <c r="AY423" s="255" t="s">
        <v>153</v>
      </c>
    </row>
    <row r="424" s="2" customFormat="1" ht="24.15" customHeight="1">
      <c r="A424" s="39"/>
      <c r="B424" s="40"/>
      <c r="C424" s="227" t="s">
        <v>359</v>
      </c>
      <c r="D424" s="227" t="s">
        <v>155</v>
      </c>
      <c r="E424" s="228" t="s">
        <v>573</v>
      </c>
      <c r="F424" s="229" t="s">
        <v>574</v>
      </c>
      <c r="G424" s="230" t="s">
        <v>355</v>
      </c>
      <c r="H424" s="231">
        <v>220</v>
      </c>
      <c r="I424" s="232"/>
      <c r="J424" s="233">
        <f>ROUND(I424*H424,2)</f>
        <v>0</v>
      </c>
      <c r="K424" s="229" t="s">
        <v>159</v>
      </c>
      <c r="L424" s="45"/>
      <c r="M424" s="234" t="s">
        <v>1</v>
      </c>
      <c r="N424" s="235" t="s">
        <v>43</v>
      </c>
      <c r="O424" s="92"/>
      <c r="P424" s="236">
        <f>O424*H424</f>
        <v>0</v>
      </c>
      <c r="Q424" s="236">
        <v>0.00040000000000000002</v>
      </c>
      <c r="R424" s="236">
        <f>Q424*H424</f>
        <v>0.088000000000000009</v>
      </c>
      <c r="S424" s="236">
        <v>0</v>
      </c>
      <c r="T424" s="237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8" t="s">
        <v>160</v>
      </c>
      <c r="AT424" s="238" t="s">
        <v>155</v>
      </c>
      <c r="AU424" s="238" t="s">
        <v>87</v>
      </c>
      <c r="AY424" s="18" t="s">
        <v>153</v>
      </c>
      <c r="BE424" s="239">
        <f>IF(N424="základní",J424,0)</f>
        <v>0</v>
      </c>
      <c r="BF424" s="239">
        <f>IF(N424="snížená",J424,0)</f>
        <v>0</v>
      </c>
      <c r="BG424" s="239">
        <f>IF(N424="zákl. přenesená",J424,0)</f>
        <v>0</v>
      </c>
      <c r="BH424" s="239">
        <f>IF(N424="sníž. přenesená",J424,0)</f>
        <v>0</v>
      </c>
      <c r="BI424" s="239">
        <f>IF(N424="nulová",J424,0)</f>
        <v>0</v>
      </c>
      <c r="BJ424" s="18" t="s">
        <v>85</v>
      </c>
      <c r="BK424" s="239">
        <f>ROUND(I424*H424,2)</f>
        <v>0</v>
      </c>
      <c r="BL424" s="18" t="s">
        <v>160</v>
      </c>
      <c r="BM424" s="238" t="s">
        <v>575</v>
      </c>
    </row>
    <row r="425" s="2" customFormat="1">
      <c r="A425" s="39"/>
      <c r="B425" s="40"/>
      <c r="C425" s="41"/>
      <c r="D425" s="240" t="s">
        <v>162</v>
      </c>
      <c r="E425" s="41"/>
      <c r="F425" s="241" t="s">
        <v>576</v>
      </c>
      <c r="G425" s="41"/>
      <c r="H425" s="41"/>
      <c r="I425" s="242"/>
      <c r="J425" s="41"/>
      <c r="K425" s="41"/>
      <c r="L425" s="45"/>
      <c r="M425" s="243"/>
      <c r="N425" s="244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162</v>
      </c>
      <c r="AU425" s="18" t="s">
        <v>87</v>
      </c>
    </row>
    <row r="426" s="13" customFormat="1">
      <c r="A426" s="13"/>
      <c r="B426" s="245"/>
      <c r="C426" s="246"/>
      <c r="D426" s="240" t="s">
        <v>164</v>
      </c>
      <c r="E426" s="247" t="s">
        <v>1</v>
      </c>
      <c r="F426" s="248" t="s">
        <v>553</v>
      </c>
      <c r="G426" s="246"/>
      <c r="H426" s="249">
        <v>220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5" t="s">
        <v>164</v>
      </c>
      <c r="AU426" s="255" t="s">
        <v>87</v>
      </c>
      <c r="AV426" s="13" t="s">
        <v>87</v>
      </c>
      <c r="AW426" s="13" t="s">
        <v>34</v>
      </c>
      <c r="AX426" s="13" t="s">
        <v>85</v>
      </c>
      <c r="AY426" s="255" t="s">
        <v>153</v>
      </c>
    </row>
    <row r="427" s="2" customFormat="1" ht="24.15" customHeight="1">
      <c r="A427" s="39"/>
      <c r="B427" s="40"/>
      <c r="C427" s="227" t="s">
        <v>577</v>
      </c>
      <c r="D427" s="227" t="s">
        <v>155</v>
      </c>
      <c r="E427" s="228" t="s">
        <v>578</v>
      </c>
      <c r="F427" s="229" t="s">
        <v>579</v>
      </c>
      <c r="G427" s="230" t="s">
        <v>355</v>
      </c>
      <c r="H427" s="231">
        <v>131.40000000000001</v>
      </c>
      <c r="I427" s="232"/>
      <c r="J427" s="233">
        <f>ROUND(I427*H427,2)</f>
        <v>0</v>
      </c>
      <c r="K427" s="229" t="s">
        <v>159</v>
      </c>
      <c r="L427" s="45"/>
      <c r="M427" s="234" t="s">
        <v>1</v>
      </c>
      <c r="N427" s="235" t="s">
        <v>43</v>
      </c>
      <c r="O427" s="92"/>
      <c r="P427" s="236">
        <f>O427*H427</f>
        <v>0</v>
      </c>
      <c r="Q427" s="236">
        <v>0.00012999999999999999</v>
      </c>
      <c r="R427" s="236">
        <f>Q427*H427</f>
        <v>0.017082</v>
      </c>
      <c r="S427" s="236">
        <v>0</v>
      </c>
      <c r="T427" s="237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8" t="s">
        <v>160</v>
      </c>
      <c r="AT427" s="238" t="s">
        <v>155</v>
      </c>
      <c r="AU427" s="238" t="s">
        <v>87</v>
      </c>
      <c r="AY427" s="18" t="s">
        <v>153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8" t="s">
        <v>85</v>
      </c>
      <c r="BK427" s="239">
        <f>ROUND(I427*H427,2)</f>
        <v>0</v>
      </c>
      <c r="BL427" s="18" t="s">
        <v>160</v>
      </c>
      <c r="BM427" s="238" t="s">
        <v>580</v>
      </c>
    </row>
    <row r="428" s="2" customFormat="1">
      <c r="A428" s="39"/>
      <c r="B428" s="40"/>
      <c r="C428" s="41"/>
      <c r="D428" s="240" t="s">
        <v>162</v>
      </c>
      <c r="E428" s="41"/>
      <c r="F428" s="241" t="s">
        <v>581</v>
      </c>
      <c r="G428" s="41"/>
      <c r="H428" s="41"/>
      <c r="I428" s="242"/>
      <c r="J428" s="41"/>
      <c r="K428" s="41"/>
      <c r="L428" s="45"/>
      <c r="M428" s="243"/>
      <c r="N428" s="244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162</v>
      </c>
      <c r="AU428" s="18" t="s">
        <v>87</v>
      </c>
    </row>
    <row r="429" s="13" customFormat="1">
      <c r="A429" s="13"/>
      <c r="B429" s="245"/>
      <c r="C429" s="246"/>
      <c r="D429" s="240" t="s">
        <v>164</v>
      </c>
      <c r="E429" s="247" t="s">
        <v>1</v>
      </c>
      <c r="F429" s="248" t="s">
        <v>559</v>
      </c>
      <c r="G429" s="246"/>
      <c r="H429" s="249">
        <v>89.5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5" t="s">
        <v>164</v>
      </c>
      <c r="AU429" s="255" t="s">
        <v>87</v>
      </c>
      <c r="AV429" s="13" t="s">
        <v>87</v>
      </c>
      <c r="AW429" s="13" t="s">
        <v>34</v>
      </c>
      <c r="AX429" s="13" t="s">
        <v>78</v>
      </c>
      <c r="AY429" s="255" t="s">
        <v>153</v>
      </c>
    </row>
    <row r="430" s="13" customFormat="1">
      <c r="A430" s="13"/>
      <c r="B430" s="245"/>
      <c r="C430" s="246"/>
      <c r="D430" s="240" t="s">
        <v>164</v>
      </c>
      <c r="E430" s="247" t="s">
        <v>1</v>
      </c>
      <c r="F430" s="248" t="s">
        <v>560</v>
      </c>
      <c r="G430" s="246"/>
      <c r="H430" s="249">
        <v>41.899999999999999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5" t="s">
        <v>164</v>
      </c>
      <c r="AU430" s="255" t="s">
        <v>87</v>
      </c>
      <c r="AV430" s="13" t="s">
        <v>87</v>
      </c>
      <c r="AW430" s="13" t="s">
        <v>34</v>
      </c>
      <c r="AX430" s="13" t="s">
        <v>78</v>
      </c>
      <c r="AY430" s="255" t="s">
        <v>153</v>
      </c>
    </row>
    <row r="431" s="15" customFormat="1">
      <c r="A431" s="15"/>
      <c r="B431" s="266"/>
      <c r="C431" s="267"/>
      <c r="D431" s="240" t="s">
        <v>164</v>
      </c>
      <c r="E431" s="268" t="s">
        <v>1</v>
      </c>
      <c r="F431" s="269" t="s">
        <v>198</v>
      </c>
      <c r="G431" s="267"/>
      <c r="H431" s="270">
        <v>131.40000000000001</v>
      </c>
      <c r="I431" s="271"/>
      <c r="J431" s="267"/>
      <c r="K431" s="267"/>
      <c r="L431" s="272"/>
      <c r="M431" s="273"/>
      <c r="N431" s="274"/>
      <c r="O431" s="274"/>
      <c r="P431" s="274"/>
      <c r="Q431" s="274"/>
      <c r="R431" s="274"/>
      <c r="S431" s="274"/>
      <c r="T431" s="27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6" t="s">
        <v>164</v>
      </c>
      <c r="AU431" s="276" t="s">
        <v>87</v>
      </c>
      <c r="AV431" s="15" t="s">
        <v>160</v>
      </c>
      <c r="AW431" s="15" t="s">
        <v>34</v>
      </c>
      <c r="AX431" s="15" t="s">
        <v>85</v>
      </c>
      <c r="AY431" s="276" t="s">
        <v>153</v>
      </c>
    </row>
    <row r="432" s="2" customFormat="1" ht="24.15" customHeight="1">
      <c r="A432" s="39"/>
      <c r="B432" s="40"/>
      <c r="C432" s="227" t="s">
        <v>582</v>
      </c>
      <c r="D432" s="227" t="s">
        <v>155</v>
      </c>
      <c r="E432" s="228" t="s">
        <v>583</v>
      </c>
      <c r="F432" s="229" t="s">
        <v>584</v>
      </c>
      <c r="G432" s="230" t="s">
        <v>323</v>
      </c>
      <c r="H432" s="231">
        <v>27</v>
      </c>
      <c r="I432" s="232"/>
      <c r="J432" s="233">
        <f>ROUND(I432*H432,2)</f>
        <v>0</v>
      </c>
      <c r="K432" s="229" t="s">
        <v>159</v>
      </c>
      <c r="L432" s="45"/>
      <c r="M432" s="234" t="s">
        <v>1</v>
      </c>
      <c r="N432" s="235" t="s">
        <v>43</v>
      </c>
      <c r="O432" s="92"/>
      <c r="P432" s="236">
        <f>O432*H432</f>
        <v>0</v>
      </c>
      <c r="Q432" s="236">
        <v>0.0016000000000000001</v>
      </c>
      <c r="R432" s="236">
        <f>Q432*H432</f>
        <v>0.043200000000000002</v>
      </c>
      <c r="S432" s="236">
        <v>0</v>
      </c>
      <c r="T432" s="237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8" t="s">
        <v>160</v>
      </c>
      <c r="AT432" s="238" t="s">
        <v>155</v>
      </c>
      <c r="AU432" s="238" t="s">
        <v>87</v>
      </c>
      <c r="AY432" s="18" t="s">
        <v>153</v>
      </c>
      <c r="BE432" s="239">
        <f>IF(N432="základní",J432,0)</f>
        <v>0</v>
      </c>
      <c r="BF432" s="239">
        <f>IF(N432="snížená",J432,0)</f>
        <v>0</v>
      </c>
      <c r="BG432" s="239">
        <f>IF(N432="zákl. přenesená",J432,0)</f>
        <v>0</v>
      </c>
      <c r="BH432" s="239">
        <f>IF(N432="sníž. přenesená",J432,0)</f>
        <v>0</v>
      </c>
      <c r="BI432" s="239">
        <f>IF(N432="nulová",J432,0)</f>
        <v>0</v>
      </c>
      <c r="BJ432" s="18" t="s">
        <v>85</v>
      </c>
      <c r="BK432" s="239">
        <f>ROUND(I432*H432,2)</f>
        <v>0</v>
      </c>
      <c r="BL432" s="18" t="s">
        <v>160</v>
      </c>
      <c r="BM432" s="238" t="s">
        <v>585</v>
      </c>
    </row>
    <row r="433" s="2" customFormat="1">
      <c r="A433" s="39"/>
      <c r="B433" s="40"/>
      <c r="C433" s="41"/>
      <c r="D433" s="240" t="s">
        <v>162</v>
      </c>
      <c r="E433" s="41"/>
      <c r="F433" s="241" t="s">
        <v>586</v>
      </c>
      <c r="G433" s="41"/>
      <c r="H433" s="41"/>
      <c r="I433" s="242"/>
      <c r="J433" s="41"/>
      <c r="K433" s="41"/>
      <c r="L433" s="45"/>
      <c r="M433" s="243"/>
      <c r="N433" s="244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162</v>
      </c>
      <c r="AU433" s="18" t="s">
        <v>87</v>
      </c>
    </row>
    <row r="434" s="13" customFormat="1">
      <c r="A434" s="13"/>
      <c r="B434" s="245"/>
      <c r="C434" s="246"/>
      <c r="D434" s="240" t="s">
        <v>164</v>
      </c>
      <c r="E434" s="247" t="s">
        <v>1</v>
      </c>
      <c r="F434" s="248" t="s">
        <v>566</v>
      </c>
      <c r="G434" s="246"/>
      <c r="H434" s="249">
        <v>15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5" t="s">
        <v>164</v>
      </c>
      <c r="AU434" s="255" t="s">
        <v>87</v>
      </c>
      <c r="AV434" s="13" t="s">
        <v>87</v>
      </c>
      <c r="AW434" s="13" t="s">
        <v>34</v>
      </c>
      <c r="AX434" s="13" t="s">
        <v>78</v>
      </c>
      <c r="AY434" s="255" t="s">
        <v>153</v>
      </c>
    </row>
    <row r="435" s="13" customFormat="1">
      <c r="A435" s="13"/>
      <c r="B435" s="245"/>
      <c r="C435" s="246"/>
      <c r="D435" s="240" t="s">
        <v>164</v>
      </c>
      <c r="E435" s="247" t="s">
        <v>1</v>
      </c>
      <c r="F435" s="248" t="s">
        <v>567</v>
      </c>
      <c r="G435" s="246"/>
      <c r="H435" s="249">
        <v>12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5" t="s">
        <v>164</v>
      </c>
      <c r="AU435" s="255" t="s">
        <v>87</v>
      </c>
      <c r="AV435" s="13" t="s">
        <v>87</v>
      </c>
      <c r="AW435" s="13" t="s">
        <v>34</v>
      </c>
      <c r="AX435" s="13" t="s">
        <v>78</v>
      </c>
      <c r="AY435" s="255" t="s">
        <v>153</v>
      </c>
    </row>
    <row r="436" s="15" customFormat="1">
      <c r="A436" s="15"/>
      <c r="B436" s="266"/>
      <c r="C436" s="267"/>
      <c r="D436" s="240" t="s">
        <v>164</v>
      </c>
      <c r="E436" s="268" t="s">
        <v>1</v>
      </c>
      <c r="F436" s="269" t="s">
        <v>198</v>
      </c>
      <c r="G436" s="267"/>
      <c r="H436" s="270">
        <v>27</v>
      </c>
      <c r="I436" s="271"/>
      <c r="J436" s="267"/>
      <c r="K436" s="267"/>
      <c r="L436" s="272"/>
      <c r="M436" s="273"/>
      <c r="N436" s="274"/>
      <c r="O436" s="274"/>
      <c r="P436" s="274"/>
      <c r="Q436" s="274"/>
      <c r="R436" s="274"/>
      <c r="S436" s="274"/>
      <c r="T436" s="27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6" t="s">
        <v>164</v>
      </c>
      <c r="AU436" s="276" t="s">
        <v>87</v>
      </c>
      <c r="AV436" s="15" t="s">
        <v>160</v>
      </c>
      <c r="AW436" s="15" t="s">
        <v>34</v>
      </c>
      <c r="AX436" s="15" t="s">
        <v>85</v>
      </c>
      <c r="AY436" s="276" t="s">
        <v>153</v>
      </c>
    </row>
    <row r="437" s="2" customFormat="1" ht="24.15" customHeight="1">
      <c r="A437" s="39"/>
      <c r="B437" s="40"/>
      <c r="C437" s="227" t="s">
        <v>587</v>
      </c>
      <c r="D437" s="227" t="s">
        <v>155</v>
      </c>
      <c r="E437" s="228" t="s">
        <v>588</v>
      </c>
      <c r="F437" s="229" t="s">
        <v>589</v>
      </c>
      <c r="G437" s="230" t="s">
        <v>355</v>
      </c>
      <c r="H437" s="231">
        <v>6.2000000000000002</v>
      </c>
      <c r="I437" s="232"/>
      <c r="J437" s="233">
        <f>ROUND(I437*H437,2)</f>
        <v>0</v>
      </c>
      <c r="K437" s="229" t="s">
        <v>159</v>
      </c>
      <c r="L437" s="45"/>
      <c r="M437" s="234" t="s">
        <v>1</v>
      </c>
      <c r="N437" s="235" t="s">
        <v>43</v>
      </c>
      <c r="O437" s="92"/>
      <c r="P437" s="236">
        <f>O437*H437</f>
        <v>0</v>
      </c>
      <c r="Q437" s="236">
        <v>0.00013999999999999999</v>
      </c>
      <c r="R437" s="236">
        <f>Q437*H437</f>
        <v>0.00086799999999999996</v>
      </c>
      <c r="S437" s="236">
        <v>0</v>
      </c>
      <c r="T437" s="23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8" t="s">
        <v>160</v>
      </c>
      <c r="AT437" s="238" t="s">
        <v>155</v>
      </c>
      <c r="AU437" s="238" t="s">
        <v>87</v>
      </c>
      <c r="AY437" s="18" t="s">
        <v>153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8" t="s">
        <v>85</v>
      </c>
      <c r="BK437" s="239">
        <f>ROUND(I437*H437,2)</f>
        <v>0</v>
      </c>
      <c r="BL437" s="18" t="s">
        <v>160</v>
      </c>
      <c r="BM437" s="238" t="s">
        <v>590</v>
      </c>
    </row>
    <row r="438" s="2" customFormat="1">
      <c r="A438" s="39"/>
      <c r="B438" s="40"/>
      <c r="C438" s="41"/>
      <c r="D438" s="240" t="s">
        <v>162</v>
      </c>
      <c r="E438" s="41"/>
      <c r="F438" s="241" t="s">
        <v>591</v>
      </c>
      <c r="G438" s="41"/>
      <c r="H438" s="41"/>
      <c r="I438" s="242"/>
      <c r="J438" s="41"/>
      <c r="K438" s="41"/>
      <c r="L438" s="45"/>
      <c r="M438" s="243"/>
      <c r="N438" s="244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162</v>
      </c>
      <c r="AU438" s="18" t="s">
        <v>87</v>
      </c>
    </row>
    <row r="439" s="13" customFormat="1">
      <c r="A439" s="13"/>
      <c r="B439" s="245"/>
      <c r="C439" s="246"/>
      <c r="D439" s="240" t="s">
        <v>164</v>
      </c>
      <c r="E439" s="247" t="s">
        <v>1</v>
      </c>
      <c r="F439" s="248" t="s">
        <v>592</v>
      </c>
      <c r="G439" s="246"/>
      <c r="H439" s="249">
        <v>6.2000000000000002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5" t="s">
        <v>164</v>
      </c>
      <c r="AU439" s="255" t="s">
        <v>87</v>
      </c>
      <c r="AV439" s="13" t="s">
        <v>87</v>
      </c>
      <c r="AW439" s="13" t="s">
        <v>34</v>
      </c>
      <c r="AX439" s="13" t="s">
        <v>85</v>
      </c>
      <c r="AY439" s="255" t="s">
        <v>153</v>
      </c>
    </row>
    <row r="440" s="2" customFormat="1" ht="16.5" customHeight="1">
      <c r="A440" s="39"/>
      <c r="B440" s="40"/>
      <c r="C440" s="227" t="s">
        <v>593</v>
      </c>
      <c r="D440" s="227" t="s">
        <v>155</v>
      </c>
      <c r="E440" s="228" t="s">
        <v>594</v>
      </c>
      <c r="F440" s="229" t="s">
        <v>595</v>
      </c>
      <c r="G440" s="230" t="s">
        <v>355</v>
      </c>
      <c r="H440" s="231">
        <v>356.39999999999998</v>
      </c>
      <c r="I440" s="232"/>
      <c r="J440" s="233">
        <f>ROUND(I440*H440,2)</f>
        <v>0</v>
      </c>
      <c r="K440" s="229" t="s">
        <v>159</v>
      </c>
      <c r="L440" s="45"/>
      <c r="M440" s="234" t="s">
        <v>1</v>
      </c>
      <c r="N440" s="235" t="s">
        <v>43</v>
      </c>
      <c r="O440" s="92"/>
      <c r="P440" s="236">
        <f>O440*H440</f>
        <v>0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8" t="s">
        <v>160</v>
      </c>
      <c r="AT440" s="238" t="s">
        <v>155</v>
      </c>
      <c r="AU440" s="238" t="s">
        <v>87</v>
      </c>
      <c r="AY440" s="18" t="s">
        <v>153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8" t="s">
        <v>85</v>
      </c>
      <c r="BK440" s="239">
        <f>ROUND(I440*H440,2)</f>
        <v>0</v>
      </c>
      <c r="BL440" s="18" t="s">
        <v>160</v>
      </c>
      <c r="BM440" s="238" t="s">
        <v>596</v>
      </c>
    </row>
    <row r="441" s="2" customFormat="1">
      <c r="A441" s="39"/>
      <c r="B441" s="40"/>
      <c r="C441" s="41"/>
      <c r="D441" s="240" t="s">
        <v>162</v>
      </c>
      <c r="E441" s="41"/>
      <c r="F441" s="241" t="s">
        <v>597</v>
      </c>
      <c r="G441" s="41"/>
      <c r="H441" s="41"/>
      <c r="I441" s="242"/>
      <c r="J441" s="41"/>
      <c r="K441" s="41"/>
      <c r="L441" s="45"/>
      <c r="M441" s="243"/>
      <c r="N441" s="244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162</v>
      </c>
      <c r="AU441" s="18" t="s">
        <v>87</v>
      </c>
    </row>
    <row r="442" s="13" customFormat="1">
      <c r="A442" s="13"/>
      <c r="B442" s="245"/>
      <c r="C442" s="246"/>
      <c r="D442" s="240" t="s">
        <v>164</v>
      </c>
      <c r="E442" s="247" t="s">
        <v>1</v>
      </c>
      <c r="F442" s="248" t="s">
        <v>547</v>
      </c>
      <c r="G442" s="246"/>
      <c r="H442" s="249">
        <v>5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5" t="s">
        <v>164</v>
      </c>
      <c r="AU442" s="255" t="s">
        <v>87</v>
      </c>
      <c r="AV442" s="13" t="s">
        <v>87</v>
      </c>
      <c r="AW442" s="13" t="s">
        <v>34</v>
      </c>
      <c r="AX442" s="13" t="s">
        <v>78</v>
      </c>
      <c r="AY442" s="255" t="s">
        <v>153</v>
      </c>
    </row>
    <row r="443" s="13" customFormat="1">
      <c r="A443" s="13"/>
      <c r="B443" s="245"/>
      <c r="C443" s="246"/>
      <c r="D443" s="240" t="s">
        <v>164</v>
      </c>
      <c r="E443" s="247" t="s">
        <v>1</v>
      </c>
      <c r="F443" s="248" t="s">
        <v>553</v>
      </c>
      <c r="G443" s="246"/>
      <c r="H443" s="249">
        <v>220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5" t="s">
        <v>164</v>
      </c>
      <c r="AU443" s="255" t="s">
        <v>87</v>
      </c>
      <c r="AV443" s="13" t="s">
        <v>87</v>
      </c>
      <c r="AW443" s="13" t="s">
        <v>34</v>
      </c>
      <c r="AX443" s="13" t="s">
        <v>78</v>
      </c>
      <c r="AY443" s="255" t="s">
        <v>153</v>
      </c>
    </row>
    <row r="444" s="13" customFormat="1">
      <c r="A444" s="13"/>
      <c r="B444" s="245"/>
      <c r="C444" s="246"/>
      <c r="D444" s="240" t="s">
        <v>164</v>
      </c>
      <c r="E444" s="247" t="s">
        <v>1</v>
      </c>
      <c r="F444" s="248" t="s">
        <v>559</v>
      </c>
      <c r="G444" s="246"/>
      <c r="H444" s="249">
        <v>89.5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5" t="s">
        <v>164</v>
      </c>
      <c r="AU444" s="255" t="s">
        <v>87</v>
      </c>
      <c r="AV444" s="13" t="s">
        <v>87</v>
      </c>
      <c r="AW444" s="13" t="s">
        <v>34</v>
      </c>
      <c r="AX444" s="13" t="s">
        <v>78</v>
      </c>
      <c r="AY444" s="255" t="s">
        <v>153</v>
      </c>
    </row>
    <row r="445" s="13" customFormat="1">
      <c r="A445" s="13"/>
      <c r="B445" s="245"/>
      <c r="C445" s="246"/>
      <c r="D445" s="240" t="s">
        <v>164</v>
      </c>
      <c r="E445" s="247" t="s">
        <v>1</v>
      </c>
      <c r="F445" s="248" t="s">
        <v>560</v>
      </c>
      <c r="G445" s="246"/>
      <c r="H445" s="249">
        <v>41.899999999999999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5" t="s">
        <v>164</v>
      </c>
      <c r="AU445" s="255" t="s">
        <v>87</v>
      </c>
      <c r="AV445" s="13" t="s">
        <v>87</v>
      </c>
      <c r="AW445" s="13" t="s">
        <v>34</v>
      </c>
      <c r="AX445" s="13" t="s">
        <v>78</v>
      </c>
      <c r="AY445" s="255" t="s">
        <v>153</v>
      </c>
    </row>
    <row r="446" s="15" customFormat="1">
      <c r="A446" s="15"/>
      <c r="B446" s="266"/>
      <c r="C446" s="267"/>
      <c r="D446" s="240" t="s">
        <v>164</v>
      </c>
      <c r="E446" s="268" t="s">
        <v>1</v>
      </c>
      <c r="F446" s="269" t="s">
        <v>198</v>
      </c>
      <c r="G446" s="267"/>
      <c r="H446" s="270">
        <v>356.39999999999998</v>
      </c>
      <c r="I446" s="271"/>
      <c r="J446" s="267"/>
      <c r="K446" s="267"/>
      <c r="L446" s="272"/>
      <c r="M446" s="273"/>
      <c r="N446" s="274"/>
      <c r="O446" s="274"/>
      <c r="P446" s="274"/>
      <c r="Q446" s="274"/>
      <c r="R446" s="274"/>
      <c r="S446" s="274"/>
      <c r="T446" s="27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6" t="s">
        <v>164</v>
      </c>
      <c r="AU446" s="276" t="s">
        <v>87</v>
      </c>
      <c r="AV446" s="15" t="s">
        <v>160</v>
      </c>
      <c r="AW446" s="15" t="s">
        <v>34</v>
      </c>
      <c r="AX446" s="15" t="s">
        <v>85</v>
      </c>
      <c r="AY446" s="276" t="s">
        <v>153</v>
      </c>
    </row>
    <row r="447" s="2" customFormat="1" ht="16.5" customHeight="1">
      <c r="A447" s="39"/>
      <c r="B447" s="40"/>
      <c r="C447" s="227" t="s">
        <v>598</v>
      </c>
      <c r="D447" s="227" t="s">
        <v>155</v>
      </c>
      <c r="E447" s="228" t="s">
        <v>599</v>
      </c>
      <c r="F447" s="229" t="s">
        <v>600</v>
      </c>
      <c r="G447" s="230" t="s">
        <v>323</v>
      </c>
      <c r="H447" s="231">
        <v>27</v>
      </c>
      <c r="I447" s="232"/>
      <c r="J447" s="233">
        <f>ROUND(I447*H447,2)</f>
        <v>0</v>
      </c>
      <c r="K447" s="229" t="s">
        <v>159</v>
      </c>
      <c r="L447" s="45"/>
      <c r="M447" s="234" t="s">
        <v>1</v>
      </c>
      <c r="N447" s="235" t="s">
        <v>43</v>
      </c>
      <c r="O447" s="92"/>
      <c r="P447" s="236">
        <f>O447*H447</f>
        <v>0</v>
      </c>
      <c r="Q447" s="236">
        <v>1.0000000000000001E-05</v>
      </c>
      <c r="R447" s="236">
        <f>Q447*H447</f>
        <v>0.00027</v>
      </c>
      <c r="S447" s="236">
        <v>0</v>
      </c>
      <c r="T447" s="237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8" t="s">
        <v>160</v>
      </c>
      <c r="AT447" s="238" t="s">
        <v>155</v>
      </c>
      <c r="AU447" s="238" t="s">
        <v>87</v>
      </c>
      <c r="AY447" s="18" t="s">
        <v>153</v>
      </c>
      <c r="BE447" s="239">
        <f>IF(N447="základní",J447,0)</f>
        <v>0</v>
      </c>
      <c r="BF447" s="239">
        <f>IF(N447="snížená",J447,0)</f>
        <v>0</v>
      </c>
      <c r="BG447" s="239">
        <f>IF(N447="zákl. přenesená",J447,0)</f>
        <v>0</v>
      </c>
      <c r="BH447" s="239">
        <f>IF(N447="sníž. přenesená",J447,0)</f>
        <v>0</v>
      </c>
      <c r="BI447" s="239">
        <f>IF(N447="nulová",J447,0)</f>
        <v>0</v>
      </c>
      <c r="BJ447" s="18" t="s">
        <v>85</v>
      </c>
      <c r="BK447" s="239">
        <f>ROUND(I447*H447,2)</f>
        <v>0</v>
      </c>
      <c r="BL447" s="18" t="s">
        <v>160</v>
      </c>
      <c r="BM447" s="238" t="s">
        <v>601</v>
      </c>
    </row>
    <row r="448" s="2" customFormat="1">
      <c r="A448" s="39"/>
      <c r="B448" s="40"/>
      <c r="C448" s="41"/>
      <c r="D448" s="240" t="s">
        <v>162</v>
      </c>
      <c r="E448" s="41"/>
      <c r="F448" s="241" t="s">
        <v>602</v>
      </c>
      <c r="G448" s="41"/>
      <c r="H448" s="41"/>
      <c r="I448" s="242"/>
      <c r="J448" s="41"/>
      <c r="K448" s="41"/>
      <c r="L448" s="45"/>
      <c r="M448" s="243"/>
      <c r="N448" s="244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162</v>
      </c>
      <c r="AU448" s="18" t="s">
        <v>87</v>
      </c>
    </row>
    <row r="449" s="13" customFormat="1">
      <c r="A449" s="13"/>
      <c r="B449" s="245"/>
      <c r="C449" s="246"/>
      <c r="D449" s="240" t="s">
        <v>164</v>
      </c>
      <c r="E449" s="247" t="s">
        <v>1</v>
      </c>
      <c r="F449" s="248" t="s">
        <v>566</v>
      </c>
      <c r="G449" s="246"/>
      <c r="H449" s="249">
        <v>15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5" t="s">
        <v>164</v>
      </c>
      <c r="AU449" s="255" t="s">
        <v>87</v>
      </c>
      <c r="AV449" s="13" t="s">
        <v>87</v>
      </c>
      <c r="AW449" s="13" t="s">
        <v>34</v>
      </c>
      <c r="AX449" s="13" t="s">
        <v>78</v>
      </c>
      <c r="AY449" s="255" t="s">
        <v>153</v>
      </c>
    </row>
    <row r="450" s="13" customFormat="1">
      <c r="A450" s="13"/>
      <c r="B450" s="245"/>
      <c r="C450" s="246"/>
      <c r="D450" s="240" t="s">
        <v>164</v>
      </c>
      <c r="E450" s="247" t="s">
        <v>1</v>
      </c>
      <c r="F450" s="248" t="s">
        <v>567</v>
      </c>
      <c r="G450" s="246"/>
      <c r="H450" s="249">
        <v>12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5" t="s">
        <v>164</v>
      </c>
      <c r="AU450" s="255" t="s">
        <v>87</v>
      </c>
      <c r="AV450" s="13" t="s">
        <v>87</v>
      </c>
      <c r="AW450" s="13" t="s">
        <v>34</v>
      </c>
      <c r="AX450" s="13" t="s">
        <v>78</v>
      </c>
      <c r="AY450" s="255" t="s">
        <v>153</v>
      </c>
    </row>
    <row r="451" s="15" customFormat="1">
      <c r="A451" s="15"/>
      <c r="B451" s="266"/>
      <c r="C451" s="267"/>
      <c r="D451" s="240" t="s">
        <v>164</v>
      </c>
      <c r="E451" s="268" t="s">
        <v>1</v>
      </c>
      <c r="F451" s="269" t="s">
        <v>198</v>
      </c>
      <c r="G451" s="267"/>
      <c r="H451" s="270">
        <v>27</v>
      </c>
      <c r="I451" s="271"/>
      <c r="J451" s="267"/>
      <c r="K451" s="267"/>
      <c r="L451" s="272"/>
      <c r="M451" s="273"/>
      <c r="N451" s="274"/>
      <c r="O451" s="274"/>
      <c r="P451" s="274"/>
      <c r="Q451" s="274"/>
      <c r="R451" s="274"/>
      <c r="S451" s="274"/>
      <c r="T451" s="27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6" t="s">
        <v>164</v>
      </c>
      <c r="AU451" s="276" t="s">
        <v>87</v>
      </c>
      <c r="AV451" s="15" t="s">
        <v>160</v>
      </c>
      <c r="AW451" s="15" t="s">
        <v>34</v>
      </c>
      <c r="AX451" s="15" t="s">
        <v>85</v>
      </c>
      <c r="AY451" s="276" t="s">
        <v>153</v>
      </c>
    </row>
    <row r="452" s="2" customFormat="1" ht="33" customHeight="1">
      <c r="A452" s="39"/>
      <c r="B452" s="40"/>
      <c r="C452" s="227" t="s">
        <v>603</v>
      </c>
      <c r="D452" s="227" t="s">
        <v>155</v>
      </c>
      <c r="E452" s="228" t="s">
        <v>604</v>
      </c>
      <c r="F452" s="229" t="s">
        <v>605</v>
      </c>
      <c r="G452" s="230" t="s">
        <v>355</v>
      </c>
      <c r="H452" s="231">
        <v>173.96000000000001</v>
      </c>
      <c r="I452" s="232"/>
      <c r="J452" s="233">
        <f>ROUND(I452*H452,2)</f>
        <v>0</v>
      </c>
      <c r="K452" s="229" t="s">
        <v>159</v>
      </c>
      <c r="L452" s="45"/>
      <c r="M452" s="234" t="s">
        <v>1</v>
      </c>
      <c r="N452" s="235" t="s">
        <v>43</v>
      </c>
      <c r="O452" s="92"/>
      <c r="P452" s="236">
        <f>O452*H452</f>
        <v>0</v>
      </c>
      <c r="Q452" s="236">
        <v>0.15540000000000001</v>
      </c>
      <c r="R452" s="236">
        <f>Q452*H452</f>
        <v>27.033384000000002</v>
      </c>
      <c r="S452" s="236">
        <v>0</v>
      </c>
      <c r="T452" s="23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8" t="s">
        <v>160</v>
      </c>
      <c r="AT452" s="238" t="s">
        <v>155</v>
      </c>
      <c r="AU452" s="238" t="s">
        <v>87</v>
      </c>
      <c r="AY452" s="18" t="s">
        <v>153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8" t="s">
        <v>85</v>
      </c>
      <c r="BK452" s="239">
        <f>ROUND(I452*H452,2)</f>
        <v>0</v>
      </c>
      <c r="BL452" s="18" t="s">
        <v>160</v>
      </c>
      <c r="BM452" s="238" t="s">
        <v>606</v>
      </c>
    </row>
    <row r="453" s="2" customFormat="1">
      <c r="A453" s="39"/>
      <c r="B453" s="40"/>
      <c r="C453" s="41"/>
      <c r="D453" s="240" t="s">
        <v>162</v>
      </c>
      <c r="E453" s="41"/>
      <c r="F453" s="241" t="s">
        <v>607</v>
      </c>
      <c r="G453" s="41"/>
      <c r="H453" s="41"/>
      <c r="I453" s="242"/>
      <c r="J453" s="41"/>
      <c r="K453" s="41"/>
      <c r="L453" s="45"/>
      <c r="M453" s="243"/>
      <c r="N453" s="244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162</v>
      </c>
      <c r="AU453" s="18" t="s">
        <v>87</v>
      </c>
    </row>
    <row r="454" s="13" customFormat="1">
      <c r="A454" s="13"/>
      <c r="B454" s="245"/>
      <c r="C454" s="246"/>
      <c r="D454" s="240" t="s">
        <v>164</v>
      </c>
      <c r="E454" s="247" t="s">
        <v>1</v>
      </c>
      <c r="F454" s="248" t="s">
        <v>608</v>
      </c>
      <c r="G454" s="246"/>
      <c r="H454" s="249">
        <v>162.96000000000001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5" t="s">
        <v>164</v>
      </c>
      <c r="AU454" s="255" t="s">
        <v>87</v>
      </c>
      <c r="AV454" s="13" t="s">
        <v>87</v>
      </c>
      <c r="AW454" s="13" t="s">
        <v>34</v>
      </c>
      <c r="AX454" s="13" t="s">
        <v>78</v>
      </c>
      <c r="AY454" s="255" t="s">
        <v>153</v>
      </c>
    </row>
    <row r="455" s="13" customFormat="1">
      <c r="A455" s="13"/>
      <c r="B455" s="245"/>
      <c r="C455" s="246"/>
      <c r="D455" s="240" t="s">
        <v>164</v>
      </c>
      <c r="E455" s="247" t="s">
        <v>1</v>
      </c>
      <c r="F455" s="248" t="s">
        <v>609</v>
      </c>
      <c r="G455" s="246"/>
      <c r="H455" s="249">
        <v>11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5" t="s">
        <v>164</v>
      </c>
      <c r="AU455" s="255" t="s">
        <v>87</v>
      </c>
      <c r="AV455" s="13" t="s">
        <v>87</v>
      </c>
      <c r="AW455" s="13" t="s">
        <v>34</v>
      </c>
      <c r="AX455" s="13" t="s">
        <v>78</v>
      </c>
      <c r="AY455" s="255" t="s">
        <v>153</v>
      </c>
    </row>
    <row r="456" s="15" customFormat="1">
      <c r="A456" s="15"/>
      <c r="B456" s="266"/>
      <c r="C456" s="267"/>
      <c r="D456" s="240" t="s">
        <v>164</v>
      </c>
      <c r="E456" s="268" t="s">
        <v>1</v>
      </c>
      <c r="F456" s="269" t="s">
        <v>198</v>
      </c>
      <c r="G456" s="267"/>
      <c r="H456" s="270">
        <v>173.96000000000001</v>
      </c>
      <c r="I456" s="271"/>
      <c r="J456" s="267"/>
      <c r="K456" s="267"/>
      <c r="L456" s="272"/>
      <c r="M456" s="273"/>
      <c r="N456" s="274"/>
      <c r="O456" s="274"/>
      <c r="P456" s="274"/>
      <c r="Q456" s="274"/>
      <c r="R456" s="274"/>
      <c r="S456" s="274"/>
      <c r="T456" s="27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6" t="s">
        <v>164</v>
      </c>
      <c r="AU456" s="276" t="s">
        <v>87</v>
      </c>
      <c r="AV456" s="15" t="s">
        <v>160</v>
      </c>
      <c r="AW456" s="15" t="s">
        <v>34</v>
      </c>
      <c r="AX456" s="15" t="s">
        <v>85</v>
      </c>
      <c r="AY456" s="276" t="s">
        <v>153</v>
      </c>
    </row>
    <row r="457" s="2" customFormat="1" ht="16.5" customHeight="1">
      <c r="A457" s="39"/>
      <c r="B457" s="40"/>
      <c r="C457" s="278" t="s">
        <v>610</v>
      </c>
      <c r="D457" s="278" t="s">
        <v>341</v>
      </c>
      <c r="E457" s="279" t="s">
        <v>611</v>
      </c>
      <c r="F457" s="280" t="s">
        <v>612</v>
      </c>
      <c r="G457" s="281" t="s">
        <v>355</v>
      </c>
      <c r="H457" s="282">
        <v>144.54400000000001</v>
      </c>
      <c r="I457" s="283"/>
      <c r="J457" s="284">
        <f>ROUND(I457*H457,2)</f>
        <v>0</v>
      </c>
      <c r="K457" s="280" t="s">
        <v>159</v>
      </c>
      <c r="L457" s="285"/>
      <c r="M457" s="286" t="s">
        <v>1</v>
      </c>
      <c r="N457" s="287" t="s">
        <v>43</v>
      </c>
      <c r="O457" s="92"/>
      <c r="P457" s="236">
        <f>O457*H457</f>
        <v>0</v>
      </c>
      <c r="Q457" s="236">
        <v>0.080000000000000002</v>
      </c>
      <c r="R457" s="236">
        <f>Q457*H457</f>
        <v>11.563520000000001</v>
      </c>
      <c r="S457" s="236">
        <v>0</v>
      </c>
      <c r="T457" s="23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8" t="s">
        <v>206</v>
      </c>
      <c r="AT457" s="238" t="s">
        <v>341</v>
      </c>
      <c r="AU457" s="238" t="s">
        <v>87</v>
      </c>
      <c r="AY457" s="18" t="s">
        <v>153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8" t="s">
        <v>85</v>
      </c>
      <c r="BK457" s="239">
        <f>ROUND(I457*H457,2)</f>
        <v>0</v>
      </c>
      <c r="BL457" s="18" t="s">
        <v>160</v>
      </c>
      <c r="BM457" s="238" t="s">
        <v>613</v>
      </c>
    </row>
    <row r="458" s="2" customFormat="1">
      <c r="A458" s="39"/>
      <c r="B458" s="40"/>
      <c r="C458" s="41"/>
      <c r="D458" s="240" t="s">
        <v>162</v>
      </c>
      <c r="E458" s="41"/>
      <c r="F458" s="241" t="s">
        <v>612</v>
      </c>
      <c r="G458" s="41"/>
      <c r="H458" s="41"/>
      <c r="I458" s="242"/>
      <c r="J458" s="41"/>
      <c r="K458" s="41"/>
      <c r="L458" s="45"/>
      <c r="M458" s="243"/>
      <c r="N458" s="244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162</v>
      </c>
      <c r="AU458" s="18" t="s">
        <v>87</v>
      </c>
    </row>
    <row r="459" s="13" customFormat="1">
      <c r="A459" s="13"/>
      <c r="B459" s="245"/>
      <c r="C459" s="246"/>
      <c r="D459" s="240" t="s">
        <v>164</v>
      </c>
      <c r="E459" s="247" t="s">
        <v>1</v>
      </c>
      <c r="F459" s="248" t="s">
        <v>614</v>
      </c>
      <c r="G459" s="246"/>
      <c r="H459" s="249">
        <v>141.71000000000001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5" t="s">
        <v>164</v>
      </c>
      <c r="AU459" s="255" t="s">
        <v>87</v>
      </c>
      <c r="AV459" s="13" t="s">
        <v>87</v>
      </c>
      <c r="AW459" s="13" t="s">
        <v>34</v>
      </c>
      <c r="AX459" s="13" t="s">
        <v>85</v>
      </c>
      <c r="AY459" s="255" t="s">
        <v>153</v>
      </c>
    </row>
    <row r="460" s="13" customFormat="1">
      <c r="A460" s="13"/>
      <c r="B460" s="245"/>
      <c r="C460" s="246"/>
      <c r="D460" s="240" t="s">
        <v>164</v>
      </c>
      <c r="E460" s="246"/>
      <c r="F460" s="248" t="s">
        <v>615</v>
      </c>
      <c r="G460" s="246"/>
      <c r="H460" s="249">
        <v>144.54400000000001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5" t="s">
        <v>164</v>
      </c>
      <c r="AU460" s="255" t="s">
        <v>87</v>
      </c>
      <c r="AV460" s="13" t="s">
        <v>87</v>
      </c>
      <c r="AW460" s="13" t="s">
        <v>4</v>
      </c>
      <c r="AX460" s="13" t="s">
        <v>85</v>
      </c>
      <c r="AY460" s="255" t="s">
        <v>153</v>
      </c>
    </row>
    <row r="461" s="2" customFormat="1" ht="24.15" customHeight="1">
      <c r="A461" s="39"/>
      <c r="B461" s="40"/>
      <c r="C461" s="278" t="s">
        <v>616</v>
      </c>
      <c r="D461" s="278" t="s">
        <v>341</v>
      </c>
      <c r="E461" s="279" t="s">
        <v>617</v>
      </c>
      <c r="F461" s="280" t="s">
        <v>618</v>
      </c>
      <c r="G461" s="281" t="s">
        <v>355</v>
      </c>
      <c r="H461" s="282">
        <v>11.220000000000001</v>
      </c>
      <c r="I461" s="283"/>
      <c r="J461" s="284">
        <f>ROUND(I461*H461,2)</f>
        <v>0</v>
      </c>
      <c r="K461" s="280" t="s">
        <v>159</v>
      </c>
      <c r="L461" s="285"/>
      <c r="M461" s="286" t="s">
        <v>1</v>
      </c>
      <c r="N461" s="287" t="s">
        <v>43</v>
      </c>
      <c r="O461" s="92"/>
      <c r="P461" s="236">
        <f>O461*H461</f>
        <v>0</v>
      </c>
      <c r="Q461" s="236">
        <v>0.065670000000000006</v>
      </c>
      <c r="R461" s="236">
        <f>Q461*H461</f>
        <v>0.73681740000000007</v>
      </c>
      <c r="S461" s="236">
        <v>0</v>
      </c>
      <c r="T461" s="23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8" t="s">
        <v>206</v>
      </c>
      <c r="AT461" s="238" t="s">
        <v>341</v>
      </c>
      <c r="AU461" s="238" t="s">
        <v>87</v>
      </c>
      <c r="AY461" s="18" t="s">
        <v>153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8" t="s">
        <v>85</v>
      </c>
      <c r="BK461" s="239">
        <f>ROUND(I461*H461,2)</f>
        <v>0</v>
      </c>
      <c r="BL461" s="18" t="s">
        <v>160</v>
      </c>
      <c r="BM461" s="238" t="s">
        <v>619</v>
      </c>
    </row>
    <row r="462" s="2" customFormat="1">
      <c r="A462" s="39"/>
      <c r="B462" s="40"/>
      <c r="C462" s="41"/>
      <c r="D462" s="240" t="s">
        <v>162</v>
      </c>
      <c r="E462" s="41"/>
      <c r="F462" s="241" t="s">
        <v>618</v>
      </c>
      <c r="G462" s="41"/>
      <c r="H462" s="41"/>
      <c r="I462" s="242"/>
      <c r="J462" s="41"/>
      <c r="K462" s="41"/>
      <c r="L462" s="45"/>
      <c r="M462" s="243"/>
      <c r="N462" s="244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162</v>
      </c>
      <c r="AU462" s="18" t="s">
        <v>87</v>
      </c>
    </row>
    <row r="463" s="13" customFormat="1">
      <c r="A463" s="13"/>
      <c r="B463" s="245"/>
      <c r="C463" s="246"/>
      <c r="D463" s="240" t="s">
        <v>164</v>
      </c>
      <c r="E463" s="247" t="s">
        <v>1</v>
      </c>
      <c r="F463" s="248" t="s">
        <v>620</v>
      </c>
      <c r="G463" s="246"/>
      <c r="H463" s="249">
        <v>6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5" t="s">
        <v>164</v>
      </c>
      <c r="AU463" s="255" t="s">
        <v>87</v>
      </c>
      <c r="AV463" s="13" t="s">
        <v>87</v>
      </c>
      <c r="AW463" s="13" t="s">
        <v>34</v>
      </c>
      <c r="AX463" s="13" t="s">
        <v>78</v>
      </c>
      <c r="AY463" s="255" t="s">
        <v>153</v>
      </c>
    </row>
    <row r="464" s="13" customFormat="1">
      <c r="A464" s="13"/>
      <c r="B464" s="245"/>
      <c r="C464" s="246"/>
      <c r="D464" s="240" t="s">
        <v>164</v>
      </c>
      <c r="E464" s="247" t="s">
        <v>1</v>
      </c>
      <c r="F464" s="248" t="s">
        <v>621</v>
      </c>
      <c r="G464" s="246"/>
      <c r="H464" s="249">
        <v>5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5" t="s">
        <v>164</v>
      </c>
      <c r="AU464" s="255" t="s">
        <v>87</v>
      </c>
      <c r="AV464" s="13" t="s">
        <v>87</v>
      </c>
      <c r="AW464" s="13" t="s">
        <v>34</v>
      </c>
      <c r="AX464" s="13" t="s">
        <v>78</v>
      </c>
      <c r="AY464" s="255" t="s">
        <v>153</v>
      </c>
    </row>
    <row r="465" s="15" customFormat="1">
      <c r="A465" s="15"/>
      <c r="B465" s="266"/>
      <c r="C465" s="267"/>
      <c r="D465" s="240" t="s">
        <v>164</v>
      </c>
      <c r="E465" s="268" t="s">
        <v>1</v>
      </c>
      <c r="F465" s="269" t="s">
        <v>198</v>
      </c>
      <c r="G465" s="267"/>
      <c r="H465" s="270">
        <v>11</v>
      </c>
      <c r="I465" s="271"/>
      <c r="J465" s="267"/>
      <c r="K465" s="267"/>
      <c r="L465" s="272"/>
      <c r="M465" s="273"/>
      <c r="N465" s="274"/>
      <c r="O465" s="274"/>
      <c r="P465" s="274"/>
      <c r="Q465" s="274"/>
      <c r="R465" s="274"/>
      <c r="S465" s="274"/>
      <c r="T465" s="27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6" t="s">
        <v>164</v>
      </c>
      <c r="AU465" s="276" t="s">
        <v>87</v>
      </c>
      <c r="AV465" s="15" t="s">
        <v>160</v>
      </c>
      <c r="AW465" s="15" t="s">
        <v>34</v>
      </c>
      <c r="AX465" s="15" t="s">
        <v>85</v>
      </c>
      <c r="AY465" s="276" t="s">
        <v>153</v>
      </c>
    </row>
    <row r="466" s="13" customFormat="1">
      <c r="A466" s="13"/>
      <c r="B466" s="245"/>
      <c r="C466" s="246"/>
      <c r="D466" s="240" t="s">
        <v>164</v>
      </c>
      <c r="E466" s="246"/>
      <c r="F466" s="248" t="s">
        <v>622</v>
      </c>
      <c r="G466" s="246"/>
      <c r="H466" s="249">
        <v>11.220000000000001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5" t="s">
        <v>164</v>
      </c>
      <c r="AU466" s="255" t="s">
        <v>87</v>
      </c>
      <c r="AV466" s="13" t="s">
        <v>87</v>
      </c>
      <c r="AW466" s="13" t="s">
        <v>4</v>
      </c>
      <c r="AX466" s="13" t="s">
        <v>85</v>
      </c>
      <c r="AY466" s="255" t="s">
        <v>153</v>
      </c>
    </row>
    <row r="467" s="2" customFormat="1" ht="24.15" customHeight="1">
      <c r="A467" s="39"/>
      <c r="B467" s="40"/>
      <c r="C467" s="278" t="s">
        <v>623</v>
      </c>
      <c r="D467" s="278" t="s">
        <v>341</v>
      </c>
      <c r="E467" s="279" t="s">
        <v>624</v>
      </c>
      <c r="F467" s="280" t="s">
        <v>625</v>
      </c>
      <c r="G467" s="281" t="s">
        <v>355</v>
      </c>
      <c r="H467" s="282">
        <v>21.675000000000001</v>
      </c>
      <c r="I467" s="283"/>
      <c r="J467" s="284">
        <f>ROUND(I467*H467,2)</f>
        <v>0</v>
      </c>
      <c r="K467" s="280" t="s">
        <v>159</v>
      </c>
      <c r="L467" s="285"/>
      <c r="M467" s="286" t="s">
        <v>1</v>
      </c>
      <c r="N467" s="287" t="s">
        <v>43</v>
      </c>
      <c r="O467" s="92"/>
      <c r="P467" s="236">
        <f>O467*H467</f>
        <v>0</v>
      </c>
      <c r="Q467" s="236">
        <v>0.048300000000000003</v>
      </c>
      <c r="R467" s="236">
        <f>Q467*H467</f>
        <v>1.0469025000000001</v>
      </c>
      <c r="S467" s="236">
        <v>0</v>
      </c>
      <c r="T467" s="23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8" t="s">
        <v>206</v>
      </c>
      <c r="AT467" s="238" t="s">
        <v>341</v>
      </c>
      <c r="AU467" s="238" t="s">
        <v>87</v>
      </c>
      <c r="AY467" s="18" t="s">
        <v>153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8" t="s">
        <v>85</v>
      </c>
      <c r="BK467" s="239">
        <f>ROUND(I467*H467,2)</f>
        <v>0</v>
      </c>
      <c r="BL467" s="18" t="s">
        <v>160</v>
      </c>
      <c r="BM467" s="238" t="s">
        <v>626</v>
      </c>
    </row>
    <row r="468" s="2" customFormat="1">
      <c r="A468" s="39"/>
      <c r="B468" s="40"/>
      <c r="C468" s="41"/>
      <c r="D468" s="240" t="s">
        <v>162</v>
      </c>
      <c r="E468" s="41"/>
      <c r="F468" s="241" t="s">
        <v>625</v>
      </c>
      <c r="G468" s="41"/>
      <c r="H468" s="41"/>
      <c r="I468" s="242"/>
      <c r="J468" s="41"/>
      <c r="K468" s="41"/>
      <c r="L468" s="45"/>
      <c r="M468" s="243"/>
      <c r="N468" s="244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162</v>
      </c>
      <c r="AU468" s="18" t="s">
        <v>87</v>
      </c>
    </row>
    <row r="469" s="13" customFormat="1">
      <c r="A469" s="13"/>
      <c r="B469" s="245"/>
      <c r="C469" s="246"/>
      <c r="D469" s="240" t="s">
        <v>164</v>
      </c>
      <c r="E469" s="247" t="s">
        <v>1</v>
      </c>
      <c r="F469" s="248" t="s">
        <v>627</v>
      </c>
      <c r="G469" s="246"/>
      <c r="H469" s="249">
        <v>21.25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5" t="s">
        <v>164</v>
      </c>
      <c r="AU469" s="255" t="s">
        <v>87</v>
      </c>
      <c r="AV469" s="13" t="s">
        <v>87</v>
      </c>
      <c r="AW469" s="13" t="s">
        <v>34</v>
      </c>
      <c r="AX469" s="13" t="s">
        <v>85</v>
      </c>
      <c r="AY469" s="255" t="s">
        <v>153</v>
      </c>
    </row>
    <row r="470" s="13" customFormat="1">
      <c r="A470" s="13"/>
      <c r="B470" s="245"/>
      <c r="C470" s="246"/>
      <c r="D470" s="240" t="s">
        <v>164</v>
      </c>
      <c r="E470" s="246"/>
      <c r="F470" s="248" t="s">
        <v>628</v>
      </c>
      <c r="G470" s="246"/>
      <c r="H470" s="249">
        <v>21.675000000000001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5" t="s">
        <v>164</v>
      </c>
      <c r="AU470" s="255" t="s">
        <v>87</v>
      </c>
      <c r="AV470" s="13" t="s">
        <v>87</v>
      </c>
      <c r="AW470" s="13" t="s">
        <v>4</v>
      </c>
      <c r="AX470" s="13" t="s">
        <v>85</v>
      </c>
      <c r="AY470" s="255" t="s">
        <v>153</v>
      </c>
    </row>
    <row r="471" s="2" customFormat="1" ht="33" customHeight="1">
      <c r="A471" s="39"/>
      <c r="B471" s="40"/>
      <c r="C471" s="227" t="s">
        <v>629</v>
      </c>
      <c r="D471" s="227" t="s">
        <v>155</v>
      </c>
      <c r="E471" s="228" t="s">
        <v>630</v>
      </c>
      <c r="F471" s="229" t="s">
        <v>631</v>
      </c>
      <c r="G471" s="230" t="s">
        <v>355</v>
      </c>
      <c r="H471" s="231">
        <v>4.7999999999999998</v>
      </c>
      <c r="I471" s="232"/>
      <c r="J471" s="233">
        <f>ROUND(I471*H471,2)</f>
        <v>0</v>
      </c>
      <c r="K471" s="229" t="s">
        <v>159</v>
      </c>
      <c r="L471" s="45"/>
      <c r="M471" s="234" t="s">
        <v>1</v>
      </c>
      <c r="N471" s="235" t="s">
        <v>43</v>
      </c>
      <c r="O471" s="92"/>
      <c r="P471" s="236">
        <f>O471*H471</f>
        <v>0</v>
      </c>
      <c r="Q471" s="236">
        <v>0.31935999999999998</v>
      </c>
      <c r="R471" s="236">
        <f>Q471*H471</f>
        <v>1.5329279999999999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160</v>
      </c>
      <c r="AT471" s="238" t="s">
        <v>155</v>
      </c>
      <c r="AU471" s="238" t="s">
        <v>87</v>
      </c>
      <c r="AY471" s="18" t="s">
        <v>153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85</v>
      </c>
      <c r="BK471" s="239">
        <f>ROUND(I471*H471,2)</f>
        <v>0</v>
      </c>
      <c r="BL471" s="18" t="s">
        <v>160</v>
      </c>
      <c r="BM471" s="238" t="s">
        <v>632</v>
      </c>
    </row>
    <row r="472" s="2" customFormat="1">
      <c r="A472" s="39"/>
      <c r="B472" s="40"/>
      <c r="C472" s="41"/>
      <c r="D472" s="240" t="s">
        <v>162</v>
      </c>
      <c r="E472" s="41"/>
      <c r="F472" s="241" t="s">
        <v>633</v>
      </c>
      <c r="G472" s="41"/>
      <c r="H472" s="41"/>
      <c r="I472" s="242"/>
      <c r="J472" s="41"/>
      <c r="K472" s="41"/>
      <c r="L472" s="45"/>
      <c r="M472" s="243"/>
      <c r="N472" s="244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162</v>
      </c>
      <c r="AU472" s="18" t="s">
        <v>87</v>
      </c>
    </row>
    <row r="473" s="13" customFormat="1">
      <c r="A473" s="13"/>
      <c r="B473" s="245"/>
      <c r="C473" s="246"/>
      <c r="D473" s="240" t="s">
        <v>164</v>
      </c>
      <c r="E473" s="247" t="s">
        <v>1</v>
      </c>
      <c r="F473" s="248" t="s">
        <v>634</v>
      </c>
      <c r="G473" s="246"/>
      <c r="H473" s="249">
        <v>4.7999999999999998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5" t="s">
        <v>164</v>
      </c>
      <c r="AU473" s="255" t="s">
        <v>87</v>
      </c>
      <c r="AV473" s="13" t="s">
        <v>87</v>
      </c>
      <c r="AW473" s="13" t="s">
        <v>34</v>
      </c>
      <c r="AX473" s="13" t="s">
        <v>85</v>
      </c>
      <c r="AY473" s="255" t="s">
        <v>153</v>
      </c>
    </row>
    <row r="474" s="2" customFormat="1" ht="24.15" customHeight="1">
      <c r="A474" s="39"/>
      <c r="B474" s="40"/>
      <c r="C474" s="278" t="s">
        <v>635</v>
      </c>
      <c r="D474" s="278" t="s">
        <v>341</v>
      </c>
      <c r="E474" s="279" t="s">
        <v>636</v>
      </c>
      <c r="F474" s="280" t="s">
        <v>637</v>
      </c>
      <c r="G474" s="281" t="s">
        <v>355</v>
      </c>
      <c r="H474" s="282">
        <v>3.6720000000000002</v>
      </c>
      <c r="I474" s="283"/>
      <c r="J474" s="284">
        <f>ROUND(I474*H474,2)</f>
        <v>0</v>
      </c>
      <c r="K474" s="280" t="s">
        <v>159</v>
      </c>
      <c r="L474" s="285"/>
      <c r="M474" s="286" t="s">
        <v>1</v>
      </c>
      <c r="N474" s="287" t="s">
        <v>43</v>
      </c>
      <c r="O474" s="92"/>
      <c r="P474" s="236">
        <f>O474*H474</f>
        <v>0</v>
      </c>
      <c r="Q474" s="236">
        <v>0.11167000000000001</v>
      </c>
      <c r="R474" s="236">
        <f>Q474*H474</f>
        <v>0.41005224000000001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206</v>
      </c>
      <c r="AT474" s="238" t="s">
        <v>341</v>
      </c>
      <c r="AU474" s="238" t="s">
        <v>87</v>
      </c>
      <c r="AY474" s="18" t="s">
        <v>153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85</v>
      </c>
      <c r="BK474" s="239">
        <f>ROUND(I474*H474,2)</f>
        <v>0</v>
      </c>
      <c r="BL474" s="18" t="s">
        <v>160</v>
      </c>
      <c r="BM474" s="238" t="s">
        <v>638</v>
      </c>
    </row>
    <row r="475" s="2" customFormat="1">
      <c r="A475" s="39"/>
      <c r="B475" s="40"/>
      <c r="C475" s="41"/>
      <c r="D475" s="240" t="s">
        <v>162</v>
      </c>
      <c r="E475" s="41"/>
      <c r="F475" s="241" t="s">
        <v>637</v>
      </c>
      <c r="G475" s="41"/>
      <c r="H475" s="41"/>
      <c r="I475" s="242"/>
      <c r="J475" s="41"/>
      <c r="K475" s="41"/>
      <c r="L475" s="45"/>
      <c r="M475" s="243"/>
      <c r="N475" s="244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162</v>
      </c>
      <c r="AU475" s="18" t="s">
        <v>87</v>
      </c>
    </row>
    <row r="476" s="13" customFormat="1">
      <c r="A476" s="13"/>
      <c r="B476" s="245"/>
      <c r="C476" s="246"/>
      <c r="D476" s="240" t="s">
        <v>164</v>
      </c>
      <c r="E476" s="247" t="s">
        <v>1</v>
      </c>
      <c r="F476" s="248" t="s">
        <v>639</v>
      </c>
      <c r="G476" s="246"/>
      <c r="H476" s="249">
        <v>3.6000000000000001</v>
      </c>
      <c r="I476" s="250"/>
      <c r="J476" s="246"/>
      <c r="K476" s="246"/>
      <c r="L476" s="251"/>
      <c r="M476" s="252"/>
      <c r="N476" s="253"/>
      <c r="O476" s="253"/>
      <c r="P476" s="253"/>
      <c r="Q476" s="253"/>
      <c r="R476" s="253"/>
      <c r="S476" s="253"/>
      <c r="T476" s="25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5" t="s">
        <v>164</v>
      </c>
      <c r="AU476" s="255" t="s">
        <v>87</v>
      </c>
      <c r="AV476" s="13" t="s">
        <v>87</v>
      </c>
      <c r="AW476" s="13" t="s">
        <v>34</v>
      </c>
      <c r="AX476" s="13" t="s">
        <v>85</v>
      </c>
      <c r="AY476" s="255" t="s">
        <v>153</v>
      </c>
    </row>
    <row r="477" s="13" customFormat="1">
      <c r="A477" s="13"/>
      <c r="B477" s="245"/>
      <c r="C477" s="246"/>
      <c r="D477" s="240" t="s">
        <v>164</v>
      </c>
      <c r="E477" s="246"/>
      <c r="F477" s="248" t="s">
        <v>640</v>
      </c>
      <c r="G477" s="246"/>
      <c r="H477" s="249">
        <v>3.6720000000000002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5" t="s">
        <v>164</v>
      </c>
      <c r="AU477" s="255" t="s">
        <v>87</v>
      </c>
      <c r="AV477" s="13" t="s">
        <v>87</v>
      </c>
      <c r="AW477" s="13" t="s">
        <v>4</v>
      </c>
      <c r="AX477" s="13" t="s">
        <v>85</v>
      </c>
      <c r="AY477" s="255" t="s">
        <v>153</v>
      </c>
    </row>
    <row r="478" s="2" customFormat="1" ht="24.15" customHeight="1">
      <c r="A478" s="39"/>
      <c r="B478" s="40"/>
      <c r="C478" s="278" t="s">
        <v>641</v>
      </c>
      <c r="D478" s="278" t="s">
        <v>341</v>
      </c>
      <c r="E478" s="279" t="s">
        <v>642</v>
      </c>
      <c r="F478" s="280" t="s">
        <v>643</v>
      </c>
      <c r="G478" s="281" t="s">
        <v>355</v>
      </c>
      <c r="H478" s="282">
        <v>1.224</v>
      </c>
      <c r="I478" s="283"/>
      <c r="J478" s="284">
        <f>ROUND(I478*H478,2)</f>
        <v>0</v>
      </c>
      <c r="K478" s="280" t="s">
        <v>159</v>
      </c>
      <c r="L478" s="285"/>
      <c r="M478" s="286" t="s">
        <v>1</v>
      </c>
      <c r="N478" s="287" t="s">
        <v>43</v>
      </c>
      <c r="O478" s="92"/>
      <c r="P478" s="236">
        <f>O478*H478</f>
        <v>0</v>
      </c>
      <c r="Q478" s="236">
        <v>0.105</v>
      </c>
      <c r="R478" s="236">
        <f>Q478*H478</f>
        <v>0.12852</v>
      </c>
      <c r="S478" s="236">
        <v>0</v>
      </c>
      <c r="T478" s="237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8" t="s">
        <v>206</v>
      </c>
      <c r="AT478" s="238" t="s">
        <v>341</v>
      </c>
      <c r="AU478" s="238" t="s">
        <v>87</v>
      </c>
      <c r="AY478" s="18" t="s">
        <v>153</v>
      </c>
      <c r="BE478" s="239">
        <f>IF(N478="základní",J478,0)</f>
        <v>0</v>
      </c>
      <c r="BF478" s="239">
        <f>IF(N478="snížená",J478,0)</f>
        <v>0</v>
      </c>
      <c r="BG478" s="239">
        <f>IF(N478="zákl. přenesená",J478,0)</f>
        <v>0</v>
      </c>
      <c r="BH478" s="239">
        <f>IF(N478="sníž. přenesená",J478,0)</f>
        <v>0</v>
      </c>
      <c r="BI478" s="239">
        <f>IF(N478="nulová",J478,0)</f>
        <v>0</v>
      </c>
      <c r="BJ478" s="18" t="s">
        <v>85</v>
      </c>
      <c r="BK478" s="239">
        <f>ROUND(I478*H478,2)</f>
        <v>0</v>
      </c>
      <c r="BL478" s="18" t="s">
        <v>160</v>
      </c>
      <c r="BM478" s="238" t="s">
        <v>644</v>
      </c>
    </row>
    <row r="479" s="2" customFormat="1">
      <c r="A479" s="39"/>
      <c r="B479" s="40"/>
      <c r="C479" s="41"/>
      <c r="D479" s="240" t="s">
        <v>162</v>
      </c>
      <c r="E479" s="41"/>
      <c r="F479" s="241" t="s">
        <v>643</v>
      </c>
      <c r="G479" s="41"/>
      <c r="H479" s="41"/>
      <c r="I479" s="242"/>
      <c r="J479" s="41"/>
      <c r="K479" s="41"/>
      <c r="L479" s="45"/>
      <c r="M479" s="243"/>
      <c r="N479" s="244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162</v>
      </c>
      <c r="AU479" s="18" t="s">
        <v>87</v>
      </c>
    </row>
    <row r="480" s="13" customFormat="1">
      <c r="A480" s="13"/>
      <c r="B480" s="245"/>
      <c r="C480" s="246"/>
      <c r="D480" s="240" t="s">
        <v>164</v>
      </c>
      <c r="E480" s="247" t="s">
        <v>1</v>
      </c>
      <c r="F480" s="248" t="s">
        <v>645</v>
      </c>
      <c r="G480" s="246"/>
      <c r="H480" s="249">
        <v>1.2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5" t="s">
        <v>164</v>
      </c>
      <c r="AU480" s="255" t="s">
        <v>87</v>
      </c>
      <c r="AV480" s="13" t="s">
        <v>87</v>
      </c>
      <c r="AW480" s="13" t="s">
        <v>34</v>
      </c>
      <c r="AX480" s="13" t="s">
        <v>85</v>
      </c>
      <c r="AY480" s="255" t="s">
        <v>153</v>
      </c>
    </row>
    <row r="481" s="13" customFormat="1">
      <c r="A481" s="13"/>
      <c r="B481" s="245"/>
      <c r="C481" s="246"/>
      <c r="D481" s="240" t="s">
        <v>164</v>
      </c>
      <c r="E481" s="246"/>
      <c r="F481" s="248" t="s">
        <v>646</v>
      </c>
      <c r="G481" s="246"/>
      <c r="H481" s="249">
        <v>1.224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5" t="s">
        <v>164</v>
      </c>
      <c r="AU481" s="255" t="s">
        <v>87</v>
      </c>
      <c r="AV481" s="13" t="s">
        <v>87</v>
      </c>
      <c r="AW481" s="13" t="s">
        <v>4</v>
      </c>
      <c r="AX481" s="13" t="s">
        <v>85</v>
      </c>
      <c r="AY481" s="255" t="s">
        <v>153</v>
      </c>
    </row>
    <row r="482" s="2" customFormat="1" ht="33" customHeight="1">
      <c r="A482" s="39"/>
      <c r="B482" s="40"/>
      <c r="C482" s="227" t="s">
        <v>647</v>
      </c>
      <c r="D482" s="227" t="s">
        <v>155</v>
      </c>
      <c r="E482" s="228" t="s">
        <v>648</v>
      </c>
      <c r="F482" s="229" t="s">
        <v>649</v>
      </c>
      <c r="G482" s="230" t="s">
        <v>355</v>
      </c>
      <c r="H482" s="231">
        <v>200.75</v>
      </c>
      <c r="I482" s="232"/>
      <c r="J482" s="233">
        <f>ROUND(I482*H482,2)</f>
        <v>0</v>
      </c>
      <c r="K482" s="229" t="s">
        <v>159</v>
      </c>
      <c r="L482" s="45"/>
      <c r="M482" s="234" t="s">
        <v>1</v>
      </c>
      <c r="N482" s="235" t="s">
        <v>43</v>
      </c>
      <c r="O482" s="92"/>
      <c r="P482" s="236">
        <f>O482*H482</f>
        <v>0</v>
      </c>
      <c r="Q482" s="236">
        <v>0.1295</v>
      </c>
      <c r="R482" s="236">
        <f>Q482*H482</f>
        <v>25.997125</v>
      </c>
      <c r="S482" s="236">
        <v>0</v>
      </c>
      <c r="T482" s="23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8" t="s">
        <v>160</v>
      </c>
      <c r="AT482" s="238" t="s">
        <v>155</v>
      </c>
      <c r="AU482" s="238" t="s">
        <v>87</v>
      </c>
      <c r="AY482" s="18" t="s">
        <v>153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8" t="s">
        <v>85</v>
      </c>
      <c r="BK482" s="239">
        <f>ROUND(I482*H482,2)</f>
        <v>0</v>
      </c>
      <c r="BL482" s="18" t="s">
        <v>160</v>
      </c>
      <c r="BM482" s="238" t="s">
        <v>650</v>
      </c>
    </row>
    <row r="483" s="2" customFormat="1">
      <c r="A483" s="39"/>
      <c r="B483" s="40"/>
      <c r="C483" s="41"/>
      <c r="D483" s="240" t="s">
        <v>162</v>
      </c>
      <c r="E483" s="41"/>
      <c r="F483" s="241" t="s">
        <v>651</v>
      </c>
      <c r="G483" s="41"/>
      <c r="H483" s="41"/>
      <c r="I483" s="242"/>
      <c r="J483" s="41"/>
      <c r="K483" s="41"/>
      <c r="L483" s="45"/>
      <c r="M483" s="243"/>
      <c r="N483" s="244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162</v>
      </c>
      <c r="AU483" s="18" t="s">
        <v>87</v>
      </c>
    </row>
    <row r="484" s="13" customFormat="1">
      <c r="A484" s="13"/>
      <c r="B484" s="245"/>
      <c r="C484" s="246"/>
      <c r="D484" s="240" t="s">
        <v>164</v>
      </c>
      <c r="E484" s="247" t="s">
        <v>1</v>
      </c>
      <c r="F484" s="248" t="s">
        <v>652</v>
      </c>
      <c r="G484" s="246"/>
      <c r="H484" s="249">
        <v>200.75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5" t="s">
        <v>164</v>
      </c>
      <c r="AU484" s="255" t="s">
        <v>87</v>
      </c>
      <c r="AV484" s="13" t="s">
        <v>87</v>
      </c>
      <c r="AW484" s="13" t="s">
        <v>34</v>
      </c>
      <c r="AX484" s="13" t="s">
        <v>85</v>
      </c>
      <c r="AY484" s="255" t="s">
        <v>153</v>
      </c>
    </row>
    <row r="485" s="2" customFormat="1" ht="16.5" customHeight="1">
      <c r="A485" s="39"/>
      <c r="B485" s="40"/>
      <c r="C485" s="278" t="s">
        <v>653</v>
      </c>
      <c r="D485" s="278" t="s">
        <v>341</v>
      </c>
      <c r="E485" s="279" t="s">
        <v>654</v>
      </c>
      <c r="F485" s="280" t="s">
        <v>655</v>
      </c>
      <c r="G485" s="281" t="s">
        <v>355</v>
      </c>
      <c r="H485" s="282">
        <v>204.76499999999999</v>
      </c>
      <c r="I485" s="283"/>
      <c r="J485" s="284">
        <f>ROUND(I485*H485,2)</f>
        <v>0</v>
      </c>
      <c r="K485" s="280" t="s">
        <v>159</v>
      </c>
      <c r="L485" s="285"/>
      <c r="M485" s="286" t="s">
        <v>1</v>
      </c>
      <c r="N485" s="287" t="s">
        <v>43</v>
      </c>
      <c r="O485" s="92"/>
      <c r="P485" s="236">
        <f>O485*H485</f>
        <v>0</v>
      </c>
      <c r="Q485" s="236">
        <v>0.044999999999999998</v>
      </c>
      <c r="R485" s="236">
        <f>Q485*H485</f>
        <v>9.2144249999999985</v>
      </c>
      <c r="S485" s="236">
        <v>0</v>
      </c>
      <c r="T485" s="23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8" t="s">
        <v>206</v>
      </c>
      <c r="AT485" s="238" t="s">
        <v>341</v>
      </c>
      <c r="AU485" s="238" t="s">
        <v>87</v>
      </c>
      <c r="AY485" s="18" t="s">
        <v>153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8" t="s">
        <v>85</v>
      </c>
      <c r="BK485" s="239">
        <f>ROUND(I485*H485,2)</f>
        <v>0</v>
      </c>
      <c r="BL485" s="18" t="s">
        <v>160</v>
      </c>
      <c r="BM485" s="238" t="s">
        <v>656</v>
      </c>
    </row>
    <row r="486" s="2" customFormat="1">
      <c r="A486" s="39"/>
      <c r="B486" s="40"/>
      <c r="C486" s="41"/>
      <c r="D486" s="240" t="s">
        <v>162</v>
      </c>
      <c r="E486" s="41"/>
      <c r="F486" s="241" t="s">
        <v>655</v>
      </c>
      <c r="G486" s="41"/>
      <c r="H486" s="41"/>
      <c r="I486" s="242"/>
      <c r="J486" s="41"/>
      <c r="K486" s="41"/>
      <c r="L486" s="45"/>
      <c r="M486" s="243"/>
      <c r="N486" s="244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162</v>
      </c>
      <c r="AU486" s="18" t="s">
        <v>87</v>
      </c>
    </row>
    <row r="487" s="13" customFormat="1">
      <c r="A487" s="13"/>
      <c r="B487" s="245"/>
      <c r="C487" s="246"/>
      <c r="D487" s="240" t="s">
        <v>164</v>
      </c>
      <c r="E487" s="247" t="s">
        <v>1</v>
      </c>
      <c r="F487" s="248" t="s">
        <v>652</v>
      </c>
      <c r="G487" s="246"/>
      <c r="H487" s="249">
        <v>200.75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5" t="s">
        <v>164</v>
      </c>
      <c r="AU487" s="255" t="s">
        <v>87</v>
      </c>
      <c r="AV487" s="13" t="s">
        <v>87</v>
      </c>
      <c r="AW487" s="13" t="s">
        <v>34</v>
      </c>
      <c r="AX487" s="13" t="s">
        <v>85</v>
      </c>
      <c r="AY487" s="255" t="s">
        <v>153</v>
      </c>
    </row>
    <row r="488" s="13" customFormat="1">
      <c r="A488" s="13"/>
      <c r="B488" s="245"/>
      <c r="C488" s="246"/>
      <c r="D488" s="240" t="s">
        <v>164</v>
      </c>
      <c r="E488" s="246"/>
      <c r="F488" s="248" t="s">
        <v>657</v>
      </c>
      <c r="G488" s="246"/>
      <c r="H488" s="249">
        <v>204.76499999999999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5" t="s">
        <v>164</v>
      </c>
      <c r="AU488" s="255" t="s">
        <v>87</v>
      </c>
      <c r="AV488" s="13" t="s">
        <v>87</v>
      </c>
      <c r="AW488" s="13" t="s">
        <v>4</v>
      </c>
      <c r="AX488" s="13" t="s">
        <v>85</v>
      </c>
      <c r="AY488" s="255" t="s">
        <v>153</v>
      </c>
    </row>
    <row r="489" s="2" customFormat="1" ht="24.15" customHeight="1">
      <c r="A489" s="39"/>
      <c r="B489" s="40"/>
      <c r="C489" s="227" t="s">
        <v>658</v>
      </c>
      <c r="D489" s="227" t="s">
        <v>155</v>
      </c>
      <c r="E489" s="228" t="s">
        <v>659</v>
      </c>
      <c r="F489" s="229" t="s">
        <v>660</v>
      </c>
      <c r="G489" s="230" t="s">
        <v>355</v>
      </c>
      <c r="H489" s="231">
        <v>34</v>
      </c>
      <c r="I489" s="232"/>
      <c r="J489" s="233">
        <f>ROUND(I489*H489,2)</f>
        <v>0</v>
      </c>
      <c r="K489" s="229" t="s">
        <v>159</v>
      </c>
      <c r="L489" s="45"/>
      <c r="M489" s="234" t="s">
        <v>1</v>
      </c>
      <c r="N489" s="235" t="s">
        <v>43</v>
      </c>
      <c r="O489" s="92"/>
      <c r="P489" s="236">
        <f>O489*H489</f>
        <v>0</v>
      </c>
      <c r="Q489" s="236">
        <v>0.34612999999999999</v>
      </c>
      <c r="R489" s="236">
        <f>Q489*H489</f>
        <v>11.768419999999999</v>
      </c>
      <c r="S489" s="236">
        <v>0</v>
      </c>
      <c r="T489" s="23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8" t="s">
        <v>160</v>
      </c>
      <c r="AT489" s="238" t="s">
        <v>155</v>
      </c>
      <c r="AU489" s="238" t="s">
        <v>87</v>
      </c>
      <c r="AY489" s="18" t="s">
        <v>153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8" t="s">
        <v>85</v>
      </c>
      <c r="BK489" s="239">
        <f>ROUND(I489*H489,2)</f>
        <v>0</v>
      </c>
      <c r="BL489" s="18" t="s">
        <v>160</v>
      </c>
      <c r="BM489" s="238" t="s">
        <v>661</v>
      </c>
    </row>
    <row r="490" s="2" customFormat="1">
      <c r="A490" s="39"/>
      <c r="B490" s="40"/>
      <c r="C490" s="41"/>
      <c r="D490" s="240" t="s">
        <v>162</v>
      </c>
      <c r="E490" s="41"/>
      <c r="F490" s="241" t="s">
        <v>662</v>
      </c>
      <c r="G490" s="41"/>
      <c r="H490" s="41"/>
      <c r="I490" s="242"/>
      <c r="J490" s="41"/>
      <c r="K490" s="41"/>
      <c r="L490" s="45"/>
      <c r="M490" s="243"/>
      <c r="N490" s="244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162</v>
      </c>
      <c r="AU490" s="18" t="s">
        <v>87</v>
      </c>
    </row>
    <row r="491" s="13" customFormat="1">
      <c r="A491" s="13"/>
      <c r="B491" s="245"/>
      <c r="C491" s="246"/>
      <c r="D491" s="240" t="s">
        <v>164</v>
      </c>
      <c r="E491" s="247" t="s">
        <v>1</v>
      </c>
      <c r="F491" s="248" t="s">
        <v>663</v>
      </c>
      <c r="G491" s="246"/>
      <c r="H491" s="249">
        <v>34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5" t="s">
        <v>164</v>
      </c>
      <c r="AU491" s="255" t="s">
        <v>87</v>
      </c>
      <c r="AV491" s="13" t="s">
        <v>87</v>
      </c>
      <c r="AW491" s="13" t="s">
        <v>34</v>
      </c>
      <c r="AX491" s="13" t="s">
        <v>85</v>
      </c>
      <c r="AY491" s="255" t="s">
        <v>153</v>
      </c>
    </row>
    <row r="492" s="2" customFormat="1" ht="16.5" customHeight="1">
      <c r="A492" s="39"/>
      <c r="B492" s="40"/>
      <c r="C492" s="278" t="s">
        <v>664</v>
      </c>
      <c r="D492" s="278" t="s">
        <v>341</v>
      </c>
      <c r="E492" s="279" t="s">
        <v>665</v>
      </c>
      <c r="F492" s="280" t="s">
        <v>666</v>
      </c>
      <c r="G492" s="281" t="s">
        <v>355</v>
      </c>
      <c r="H492" s="282">
        <v>4.0800000000000001</v>
      </c>
      <c r="I492" s="283"/>
      <c r="J492" s="284">
        <f>ROUND(I492*H492,2)</f>
        <v>0</v>
      </c>
      <c r="K492" s="280" t="s">
        <v>159</v>
      </c>
      <c r="L492" s="285"/>
      <c r="M492" s="286" t="s">
        <v>1</v>
      </c>
      <c r="N492" s="287" t="s">
        <v>43</v>
      </c>
      <c r="O492" s="92"/>
      <c r="P492" s="236">
        <f>O492*H492</f>
        <v>0</v>
      </c>
      <c r="Q492" s="236">
        <v>0.14999999999999999</v>
      </c>
      <c r="R492" s="236">
        <f>Q492*H492</f>
        <v>0.61199999999999999</v>
      </c>
      <c r="S492" s="236">
        <v>0</v>
      </c>
      <c r="T492" s="237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8" t="s">
        <v>206</v>
      </c>
      <c r="AT492" s="238" t="s">
        <v>341</v>
      </c>
      <c r="AU492" s="238" t="s">
        <v>87</v>
      </c>
      <c r="AY492" s="18" t="s">
        <v>153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8" t="s">
        <v>85</v>
      </c>
      <c r="BK492" s="239">
        <f>ROUND(I492*H492,2)</f>
        <v>0</v>
      </c>
      <c r="BL492" s="18" t="s">
        <v>160</v>
      </c>
      <c r="BM492" s="238" t="s">
        <v>667</v>
      </c>
    </row>
    <row r="493" s="2" customFormat="1">
      <c r="A493" s="39"/>
      <c r="B493" s="40"/>
      <c r="C493" s="41"/>
      <c r="D493" s="240" t="s">
        <v>162</v>
      </c>
      <c r="E493" s="41"/>
      <c r="F493" s="241" t="s">
        <v>666</v>
      </c>
      <c r="G493" s="41"/>
      <c r="H493" s="41"/>
      <c r="I493" s="242"/>
      <c r="J493" s="41"/>
      <c r="K493" s="41"/>
      <c r="L493" s="45"/>
      <c r="M493" s="243"/>
      <c r="N493" s="244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162</v>
      </c>
      <c r="AU493" s="18" t="s">
        <v>87</v>
      </c>
    </row>
    <row r="494" s="2" customFormat="1">
      <c r="A494" s="39"/>
      <c r="B494" s="40"/>
      <c r="C494" s="41"/>
      <c r="D494" s="240" t="s">
        <v>218</v>
      </c>
      <c r="E494" s="41"/>
      <c r="F494" s="277" t="s">
        <v>668</v>
      </c>
      <c r="G494" s="41"/>
      <c r="H494" s="41"/>
      <c r="I494" s="242"/>
      <c r="J494" s="41"/>
      <c r="K494" s="41"/>
      <c r="L494" s="45"/>
      <c r="M494" s="243"/>
      <c r="N494" s="244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218</v>
      </c>
      <c r="AU494" s="18" t="s">
        <v>87</v>
      </c>
    </row>
    <row r="495" s="13" customFormat="1">
      <c r="A495" s="13"/>
      <c r="B495" s="245"/>
      <c r="C495" s="246"/>
      <c r="D495" s="240" t="s">
        <v>164</v>
      </c>
      <c r="E495" s="247" t="s">
        <v>1</v>
      </c>
      <c r="F495" s="248" t="s">
        <v>669</v>
      </c>
      <c r="G495" s="246"/>
      <c r="H495" s="249">
        <v>2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5" t="s">
        <v>164</v>
      </c>
      <c r="AU495" s="255" t="s">
        <v>87</v>
      </c>
      <c r="AV495" s="13" t="s">
        <v>87</v>
      </c>
      <c r="AW495" s="13" t="s">
        <v>34</v>
      </c>
      <c r="AX495" s="13" t="s">
        <v>78</v>
      </c>
      <c r="AY495" s="255" t="s">
        <v>153</v>
      </c>
    </row>
    <row r="496" s="13" customFormat="1">
      <c r="A496" s="13"/>
      <c r="B496" s="245"/>
      <c r="C496" s="246"/>
      <c r="D496" s="240" t="s">
        <v>164</v>
      </c>
      <c r="E496" s="247" t="s">
        <v>1</v>
      </c>
      <c r="F496" s="248" t="s">
        <v>670</v>
      </c>
      <c r="G496" s="246"/>
      <c r="H496" s="249">
        <v>2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5" t="s">
        <v>164</v>
      </c>
      <c r="AU496" s="255" t="s">
        <v>87</v>
      </c>
      <c r="AV496" s="13" t="s">
        <v>87</v>
      </c>
      <c r="AW496" s="13" t="s">
        <v>34</v>
      </c>
      <c r="AX496" s="13" t="s">
        <v>78</v>
      </c>
      <c r="AY496" s="255" t="s">
        <v>153</v>
      </c>
    </row>
    <row r="497" s="15" customFormat="1">
      <c r="A497" s="15"/>
      <c r="B497" s="266"/>
      <c r="C497" s="267"/>
      <c r="D497" s="240" t="s">
        <v>164</v>
      </c>
      <c r="E497" s="268" t="s">
        <v>1</v>
      </c>
      <c r="F497" s="269" t="s">
        <v>198</v>
      </c>
      <c r="G497" s="267"/>
      <c r="H497" s="270">
        <v>4</v>
      </c>
      <c r="I497" s="271"/>
      <c r="J497" s="267"/>
      <c r="K497" s="267"/>
      <c r="L497" s="272"/>
      <c r="M497" s="273"/>
      <c r="N497" s="274"/>
      <c r="O497" s="274"/>
      <c r="P497" s="274"/>
      <c r="Q497" s="274"/>
      <c r="R497" s="274"/>
      <c r="S497" s="274"/>
      <c r="T497" s="27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6" t="s">
        <v>164</v>
      </c>
      <c r="AU497" s="276" t="s">
        <v>87</v>
      </c>
      <c r="AV497" s="15" t="s">
        <v>160</v>
      </c>
      <c r="AW497" s="15" t="s">
        <v>34</v>
      </c>
      <c r="AX497" s="15" t="s">
        <v>85</v>
      </c>
      <c r="AY497" s="276" t="s">
        <v>153</v>
      </c>
    </row>
    <row r="498" s="13" customFormat="1">
      <c r="A498" s="13"/>
      <c r="B498" s="245"/>
      <c r="C498" s="246"/>
      <c r="D498" s="240" t="s">
        <v>164</v>
      </c>
      <c r="E498" s="246"/>
      <c r="F498" s="248" t="s">
        <v>671</v>
      </c>
      <c r="G498" s="246"/>
      <c r="H498" s="249">
        <v>4.0800000000000001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5" t="s">
        <v>164</v>
      </c>
      <c r="AU498" s="255" t="s">
        <v>87</v>
      </c>
      <c r="AV498" s="13" t="s">
        <v>87</v>
      </c>
      <c r="AW498" s="13" t="s">
        <v>4</v>
      </c>
      <c r="AX498" s="13" t="s">
        <v>85</v>
      </c>
      <c r="AY498" s="255" t="s">
        <v>153</v>
      </c>
    </row>
    <row r="499" s="2" customFormat="1" ht="16.5" customHeight="1">
      <c r="A499" s="39"/>
      <c r="B499" s="40"/>
      <c r="C499" s="278" t="s">
        <v>672</v>
      </c>
      <c r="D499" s="278" t="s">
        <v>341</v>
      </c>
      <c r="E499" s="279" t="s">
        <v>673</v>
      </c>
      <c r="F499" s="280" t="s">
        <v>674</v>
      </c>
      <c r="G499" s="281" t="s">
        <v>355</v>
      </c>
      <c r="H499" s="282">
        <v>30.600000000000001</v>
      </c>
      <c r="I499" s="283"/>
      <c r="J499" s="284">
        <f>ROUND(I499*H499,2)</f>
        <v>0</v>
      </c>
      <c r="K499" s="280" t="s">
        <v>159</v>
      </c>
      <c r="L499" s="285"/>
      <c r="M499" s="286" t="s">
        <v>1</v>
      </c>
      <c r="N499" s="287" t="s">
        <v>43</v>
      </c>
      <c r="O499" s="92"/>
      <c r="P499" s="236">
        <f>O499*H499</f>
        <v>0</v>
      </c>
      <c r="Q499" s="236">
        <v>0.22500000000000001</v>
      </c>
      <c r="R499" s="236">
        <f>Q499*H499</f>
        <v>6.8850000000000007</v>
      </c>
      <c r="S499" s="236">
        <v>0</v>
      </c>
      <c r="T499" s="237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8" t="s">
        <v>206</v>
      </c>
      <c r="AT499" s="238" t="s">
        <v>341</v>
      </c>
      <c r="AU499" s="238" t="s">
        <v>87</v>
      </c>
      <c r="AY499" s="18" t="s">
        <v>153</v>
      </c>
      <c r="BE499" s="239">
        <f>IF(N499="základní",J499,0)</f>
        <v>0</v>
      </c>
      <c r="BF499" s="239">
        <f>IF(N499="snížená",J499,0)</f>
        <v>0</v>
      </c>
      <c r="BG499" s="239">
        <f>IF(N499="zákl. přenesená",J499,0)</f>
        <v>0</v>
      </c>
      <c r="BH499" s="239">
        <f>IF(N499="sníž. přenesená",J499,0)</f>
        <v>0</v>
      </c>
      <c r="BI499" s="239">
        <f>IF(N499="nulová",J499,0)</f>
        <v>0</v>
      </c>
      <c r="BJ499" s="18" t="s">
        <v>85</v>
      </c>
      <c r="BK499" s="239">
        <f>ROUND(I499*H499,2)</f>
        <v>0</v>
      </c>
      <c r="BL499" s="18" t="s">
        <v>160</v>
      </c>
      <c r="BM499" s="238" t="s">
        <v>675</v>
      </c>
    </row>
    <row r="500" s="2" customFormat="1">
      <c r="A500" s="39"/>
      <c r="B500" s="40"/>
      <c r="C500" s="41"/>
      <c r="D500" s="240" t="s">
        <v>162</v>
      </c>
      <c r="E500" s="41"/>
      <c r="F500" s="241" t="s">
        <v>674</v>
      </c>
      <c r="G500" s="41"/>
      <c r="H500" s="41"/>
      <c r="I500" s="242"/>
      <c r="J500" s="41"/>
      <c r="K500" s="41"/>
      <c r="L500" s="45"/>
      <c r="M500" s="243"/>
      <c r="N500" s="244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162</v>
      </c>
      <c r="AU500" s="18" t="s">
        <v>87</v>
      </c>
    </row>
    <row r="501" s="2" customFormat="1">
      <c r="A501" s="39"/>
      <c r="B501" s="40"/>
      <c r="C501" s="41"/>
      <c r="D501" s="240" t="s">
        <v>218</v>
      </c>
      <c r="E501" s="41"/>
      <c r="F501" s="277" t="s">
        <v>676</v>
      </c>
      <c r="G501" s="41"/>
      <c r="H501" s="41"/>
      <c r="I501" s="242"/>
      <c r="J501" s="41"/>
      <c r="K501" s="41"/>
      <c r="L501" s="45"/>
      <c r="M501" s="243"/>
      <c r="N501" s="244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218</v>
      </c>
      <c r="AU501" s="18" t="s">
        <v>87</v>
      </c>
    </row>
    <row r="502" s="13" customFormat="1">
      <c r="A502" s="13"/>
      <c r="B502" s="245"/>
      <c r="C502" s="246"/>
      <c r="D502" s="240" t="s">
        <v>164</v>
      </c>
      <c r="E502" s="247" t="s">
        <v>1</v>
      </c>
      <c r="F502" s="248" t="s">
        <v>340</v>
      </c>
      <c r="G502" s="246"/>
      <c r="H502" s="249">
        <v>30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5" t="s">
        <v>164</v>
      </c>
      <c r="AU502" s="255" t="s">
        <v>87</v>
      </c>
      <c r="AV502" s="13" t="s">
        <v>87</v>
      </c>
      <c r="AW502" s="13" t="s">
        <v>34</v>
      </c>
      <c r="AX502" s="13" t="s">
        <v>85</v>
      </c>
      <c r="AY502" s="255" t="s">
        <v>153</v>
      </c>
    </row>
    <row r="503" s="13" customFormat="1">
      <c r="A503" s="13"/>
      <c r="B503" s="245"/>
      <c r="C503" s="246"/>
      <c r="D503" s="240" t="s">
        <v>164</v>
      </c>
      <c r="E503" s="246"/>
      <c r="F503" s="248" t="s">
        <v>677</v>
      </c>
      <c r="G503" s="246"/>
      <c r="H503" s="249">
        <v>30.600000000000001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5" t="s">
        <v>164</v>
      </c>
      <c r="AU503" s="255" t="s">
        <v>87</v>
      </c>
      <c r="AV503" s="13" t="s">
        <v>87</v>
      </c>
      <c r="AW503" s="13" t="s">
        <v>4</v>
      </c>
      <c r="AX503" s="13" t="s">
        <v>85</v>
      </c>
      <c r="AY503" s="255" t="s">
        <v>153</v>
      </c>
    </row>
    <row r="504" s="2" customFormat="1" ht="33" customHeight="1">
      <c r="A504" s="39"/>
      <c r="B504" s="40"/>
      <c r="C504" s="227" t="s">
        <v>678</v>
      </c>
      <c r="D504" s="227" t="s">
        <v>155</v>
      </c>
      <c r="E504" s="228" t="s">
        <v>679</v>
      </c>
      <c r="F504" s="229" t="s">
        <v>680</v>
      </c>
      <c r="G504" s="230" t="s">
        <v>355</v>
      </c>
      <c r="H504" s="231">
        <v>254.69999999999999</v>
      </c>
      <c r="I504" s="232"/>
      <c r="J504" s="233">
        <f>ROUND(I504*H504,2)</f>
        <v>0</v>
      </c>
      <c r="K504" s="229" t="s">
        <v>159</v>
      </c>
      <c r="L504" s="45"/>
      <c r="M504" s="234" t="s">
        <v>1</v>
      </c>
      <c r="N504" s="235" t="s">
        <v>43</v>
      </c>
      <c r="O504" s="92"/>
      <c r="P504" s="236">
        <f>O504*H504</f>
        <v>0</v>
      </c>
      <c r="Q504" s="236">
        <v>0.00060999999999999997</v>
      </c>
      <c r="R504" s="236">
        <f>Q504*H504</f>
        <v>0.15536699999999998</v>
      </c>
      <c r="S504" s="236">
        <v>0</v>
      </c>
      <c r="T504" s="23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8" t="s">
        <v>160</v>
      </c>
      <c r="AT504" s="238" t="s">
        <v>155</v>
      </c>
      <c r="AU504" s="238" t="s">
        <v>87</v>
      </c>
      <c r="AY504" s="18" t="s">
        <v>153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8" t="s">
        <v>85</v>
      </c>
      <c r="BK504" s="239">
        <f>ROUND(I504*H504,2)</f>
        <v>0</v>
      </c>
      <c r="BL504" s="18" t="s">
        <v>160</v>
      </c>
      <c r="BM504" s="238" t="s">
        <v>681</v>
      </c>
    </row>
    <row r="505" s="2" customFormat="1">
      <c r="A505" s="39"/>
      <c r="B505" s="40"/>
      <c r="C505" s="41"/>
      <c r="D505" s="240" t="s">
        <v>162</v>
      </c>
      <c r="E505" s="41"/>
      <c r="F505" s="241" t="s">
        <v>682</v>
      </c>
      <c r="G505" s="41"/>
      <c r="H505" s="41"/>
      <c r="I505" s="242"/>
      <c r="J505" s="41"/>
      <c r="K505" s="41"/>
      <c r="L505" s="45"/>
      <c r="M505" s="243"/>
      <c r="N505" s="244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162</v>
      </c>
      <c r="AU505" s="18" t="s">
        <v>87</v>
      </c>
    </row>
    <row r="506" s="13" customFormat="1">
      <c r="A506" s="13"/>
      <c r="B506" s="245"/>
      <c r="C506" s="246"/>
      <c r="D506" s="240" t="s">
        <v>164</v>
      </c>
      <c r="E506" s="247" t="s">
        <v>1</v>
      </c>
      <c r="F506" s="248" t="s">
        <v>683</v>
      </c>
      <c r="G506" s="246"/>
      <c r="H506" s="249">
        <v>254.69999999999999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5" t="s">
        <v>164</v>
      </c>
      <c r="AU506" s="255" t="s">
        <v>87</v>
      </c>
      <c r="AV506" s="13" t="s">
        <v>87</v>
      </c>
      <c r="AW506" s="13" t="s">
        <v>34</v>
      </c>
      <c r="AX506" s="13" t="s">
        <v>85</v>
      </c>
      <c r="AY506" s="255" t="s">
        <v>153</v>
      </c>
    </row>
    <row r="507" s="2" customFormat="1" ht="24.15" customHeight="1">
      <c r="A507" s="39"/>
      <c r="B507" s="40"/>
      <c r="C507" s="227" t="s">
        <v>684</v>
      </c>
      <c r="D507" s="227" t="s">
        <v>155</v>
      </c>
      <c r="E507" s="228" t="s">
        <v>685</v>
      </c>
      <c r="F507" s="229" t="s">
        <v>686</v>
      </c>
      <c r="G507" s="230" t="s">
        <v>355</v>
      </c>
      <c r="H507" s="231">
        <v>254.69999999999999</v>
      </c>
      <c r="I507" s="232"/>
      <c r="J507" s="233">
        <f>ROUND(I507*H507,2)</f>
        <v>0</v>
      </c>
      <c r="K507" s="229" t="s">
        <v>159</v>
      </c>
      <c r="L507" s="45"/>
      <c r="M507" s="234" t="s">
        <v>1</v>
      </c>
      <c r="N507" s="235" t="s">
        <v>43</v>
      </c>
      <c r="O507" s="92"/>
      <c r="P507" s="236">
        <f>O507*H507</f>
        <v>0</v>
      </c>
      <c r="Q507" s="236">
        <v>0</v>
      </c>
      <c r="R507" s="236">
        <f>Q507*H507</f>
        <v>0</v>
      </c>
      <c r="S507" s="236">
        <v>0</v>
      </c>
      <c r="T507" s="237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8" t="s">
        <v>160</v>
      </c>
      <c r="AT507" s="238" t="s">
        <v>155</v>
      </c>
      <c r="AU507" s="238" t="s">
        <v>87</v>
      </c>
      <c r="AY507" s="18" t="s">
        <v>153</v>
      </c>
      <c r="BE507" s="239">
        <f>IF(N507="základní",J507,0)</f>
        <v>0</v>
      </c>
      <c r="BF507" s="239">
        <f>IF(N507="snížená",J507,0)</f>
        <v>0</v>
      </c>
      <c r="BG507" s="239">
        <f>IF(N507="zákl. přenesená",J507,0)</f>
        <v>0</v>
      </c>
      <c r="BH507" s="239">
        <f>IF(N507="sníž. přenesená",J507,0)</f>
        <v>0</v>
      </c>
      <c r="BI507" s="239">
        <f>IF(N507="nulová",J507,0)</f>
        <v>0</v>
      </c>
      <c r="BJ507" s="18" t="s">
        <v>85</v>
      </c>
      <c r="BK507" s="239">
        <f>ROUND(I507*H507,2)</f>
        <v>0</v>
      </c>
      <c r="BL507" s="18" t="s">
        <v>160</v>
      </c>
      <c r="BM507" s="238" t="s">
        <v>687</v>
      </c>
    </row>
    <row r="508" s="2" customFormat="1">
      <c r="A508" s="39"/>
      <c r="B508" s="40"/>
      <c r="C508" s="41"/>
      <c r="D508" s="240" t="s">
        <v>162</v>
      </c>
      <c r="E508" s="41"/>
      <c r="F508" s="241" t="s">
        <v>688</v>
      </c>
      <c r="G508" s="41"/>
      <c r="H508" s="41"/>
      <c r="I508" s="242"/>
      <c r="J508" s="41"/>
      <c r="K508" s="41"/>
      <c r="L508" s="45"/>
      <c r="M508" s="243"/>
      <c r="N508" s="244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162</v>
      </c>
      <c r="AU508" s="18" t="s">
        <v>87</v>
      </c>
    </row>
    <row r="509" s="13" customFormat="1">
      <c r="A509" s="13"/>
      <c r="B509" s="245"/>
      <c r="C509" s="246"/>
      <c r="D509" s="240" t="s">
        <v>164</v>
      </c>
      <c r="E509" s="247" t="s">
        <v>1</v>
      </c>
      <c r="F509" s="248" t="s">
        <v>683</v>
      </c>
      <c r="G509" s="246"/>
      <c r="H509" s="249">
        <v>254.69999999999999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5" t="s">
        <v>164</v>
      </c>
      <c r="AU509" s="255" t="s">
        <v>87</v>
      </c>
      <c r="AV509" s="13" t="s">
        <v>87</v>
      </c>
      <c r="AW509" s="13" t="s">
        <v>34</v>
      </c>
      <c r="AX509" s="13" t="s">
        <v>85</v>
      </c>
      <c r="AY509" s="255" t="s">
        <v>153</v>
      </c>
    </row>
    <row r="510" s="2" customFormat="1" ht="16.5" customHeight="1">
      <c r="A510" s="39"/>
      <c r="B510" s="40"/>
      <c r="C510" s="227" t="s">
        <v>689</v>
      </c>
      <c r="D510" s="227" t="s">
        <v>155</v>
      </c>
      <c r="E510" s="228" t="s">
        <v>690</v>
      </c>
      <c r="F510" s="229" t="s">
        <v>691</v>
      </c>
      <c r="G510" s="230" t="s">
        <v>158</v>
      </c>
      <c r="H510" s="231">
        <v>1</v>
      </c>
      <c r="I510" s="232"/>
      <c r="J510" s="233">
        <f>ROUND(I510*H510,2)</f>
        <v>0</v>
      </c>
      <c r="K510" s="229" t="s">
        <v>159</v>
      </c>
      <c r="L510" s="45"/>
      <c r="M510" s="234" t="s">
        <v>1</v>
      </c>
      <c r="N510" s="235" t="s">
        <v>43</v>
      </c>
      <c r="O510" s="92"/>
      <c r="P510" s="236">
        <f>O510*H510</f>
        <v>0</v>
      </c>
      <c r="Q510" s="236">
        <v>0.072870000000000004</v>
      </c>
      <c r="R510" s="236">
        <f>Q510*H510</f>
        <v>0.072870000000000004</v>
      </c>
      <c r="S510" s="236">
        <v>0</v>
      </c>
      <c r="T510" s="23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8" t="s">
        <v>160</v>
      </c>
      <c r="AT510" s="238" t="s">
        <v>155</v>
      </c>
      <c r="AU510" s="238" t="s">
        <v>87</v>
      </c>
      <c r="AY510" s="18" t="s">
        <v>153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8" t="s">
        <v>85</v>
      </c>
      <c r="BK510" s="239">
        <f>ROUND(I510*H510,2)</f>
        <v>0</v>
      </c>
      <c r="BL510" s="18" t="s">
        <v>160</v>
      </c>
      <c r="BM510" s="238" t="s">
        <v>692</v>
      </c>
    </row>
    <row r="511" s="2" customFormat="1">
      <c r="A511" s="39"/>
      <c r="B511" s="40"/>
      <c r="C511" s="41"/>
      <c r="D511" s="240" t="s">
        <v>162</v>
      </c>
      <c r="E511" s="41"/>
      <c r="F511" s="241" t="s">
        <v>693</v>
      </c>
      <c r="G511" s="41"/>
      <c r="H511" s="41"/>
      <c r="I511" s="242"/>
      <c r="J511" s="41"/>
      <c r="K511" s="41"/>
      <c r="L511" s="45"/>
      <c r="M511" s="243"/>
      <c r="N511" s="244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162</v>
      </c>
      <c r="AU511" s="18" t="s">
        <v>87</v>
      </c>
    </row>
    <row r="512" s="2" customFormat="1">
      <c r="A512" s="39"/>
      <c r="B512" s="40"/>
      <c r="C512" s="41"/>
      <c r="D512" s="240" t="s">
        <v>218</v>
      </c>
      <c r="E512" s="41"/>
      <c r="F512" s="277" t="s">
        <v>694</v>
      </c>
      <c r="G512" s="41"/>
      <c r="H512" s="41"/>
      <c r="I512" s="242"/>
      <c r="J512" s="41"/>
      <c r="K512" s="41"/>
      <c r="L512" s="45"/>
      <c r="M512" s="243"/>
      <c r="N512" s="244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218</v>
      </c>
      <c r="AU512" s="18" t="s">
        <v>87</v>
      </c>
    </row>
    <row r="513" s="13" customFormat="1">
      <c r="A513" s="13"/>
      <c r="B513" s="245"/>
      <c r="C513" s="246"/>
      <c r="D513" s="240" t="s">
        <v>164</v>
      </c>
      <c r="E513" s="247" t="s">
        <v>1</v>
      </c>
      <c r="F513" s="248" t="s">
        <v>85</v>
      </c>
      <c r="G513" s="246"/>
      <c r="H513" s="249">
        <v>1</v>
      </c>
      <c r="I513" s="250"/>
      <c r="J513" s="246"/>
      <c r="K513" s="246"/>
      <c r="L513" s="251"/>
      <c r="M513" s="252"/>
      <c r="N513" s="253"/>
      <c r="O513" s="253"/>
      <c r="P513" s="253"/>
      <c r="Q513" s="253"/>
      <c r="R513" s="253"/>
      <c r="S513" s="253"/>
      <c r="T513" s="25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5" t="s">
        <v>164</v>
      </c>
      <c r="AU513" s="255" t="s">
        <v>87</v>
      </c>
      <c r="AV513" s="13" t="s">
        <v>87</v>
      </c>
      <c r="AW513" s="13" t="s">
        <v>34</v>
      </c>
      <c r="AX513" s="13" t="s">
        <v>85</v>
      </c>
      <c r="AY513" s="255" t="s">
        <v>153</v>
      </c>
    </row>
    <row r="514" s="12" customFormat="1" ht="20.88" customHeight="1">
      <c r="A514" s="12"/>
      <c r="B514" s="211"/>
      <c r="C514" s="212"/>
      <c r="D514" s="213" t="s">
        <v>77</v>
      </c>
      <c r="E514" s="225" t="s">
        <v>695</v>
      </c>
      <c r="F514" s="225" t="s">
        <v>696</v>
      </c>
      <c r="G514" s="212"/>
      <c r="H514" s="212"/>
      <c r="I514" s="215"/>
      <c r="J514" s="226">
        <f>BK514</f>
        <v>0</v>
      </c>
      <c r="K514" s="212"/>
      <c r="L514" s="217"/>
      <c r="M514" s="218"/>
      <c r="N514" s="219"/>
      <c r="O514" s="219"/>
      <c r="P514" s="220">
        <f>SUM(P515:P582)</f>
        <v>0</v>
      </c>
      <c r="Q514" s="219"/>
      <c r="R514" s="220">
        <f>SUM(R515:R582)</f>
        <v>0.033711600000000008</v>
      </c>
      <c r="S514" s="219"/>
      <c r="T514" s="221">
        <f>SUM(T515:T582)</f>
        <v>388.26677999999998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22" t="s">
        <v>85</v>
      </c>
      <c r="AT514" s="223" t="s">
        <v>77</v>
      </c>
      <c r="AU514" s="223" t="s">
        <v>87</v>
      </c>
      <c r="AY514" s="222" t="s">
        <v>153</v>
      </c>
      <c r="BK514" s="224">
        <f>SUM(BK515:BK582)</f>
        <v>0</v>
      </c>
    </row>
    <row r="515" s="2" customFormat="1" ht="33" customHeight="1">
      <c r="A515" s="39"/>
      <c r="B515" s="40"/>
      <c r="C515" s="227" t="s">
        <v>697</v>
      </c>
      <c r="D515" s="227" t="s">
        <v>155</v>
      </c>
      <c r="E515" s="228" t="s">
        <v>698</v>
      </c>
      <c r="F515" s="229" t="s">
        <v>699</v>
      </c>
      <c r="G515" s="230" t="s">
        <v>323</v>
      </c>
      <c r="H515" s="231">
        <v>108.90000000000001</v>
      </c>
      <c r="I515" s="232"/>
      <c r="J515" s="233">
        <f>ROUND(I515*H515,2)</f>
        <v>0</v>
      </c>
      <c r="K515" s="229" t="s">
        <v>159</v>
      </c>
      <c r="L515" s="45"/>
      <c r="M515" s="234" t="s">
        <v>1</v>
      </c>
      <c r="N515" s="235" t="s">
        <v>43</v>
      </c>
      <c r="O515" s="92"/>
      <c r="P515" s="236">
        <f>O515*H515</f>
        <v>0</v>
      </c>
      <c r="Q515" s="236">
        <v>0</v>
      </c>
      <c r="R515" s="236">
        <f>Q515*H515</f>
        <v>0</v>
      </c>
      <c r="S515" s="236">
        <v>0.255</v>
      </c>
      <c r="T515" s="237">
        <f>S515*H515</f>
        <v>27.769500000000001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8" t="s">
        <v>160</v>
      </c>
      <c r="AT515" s="238" t="s">
        <v>155</v>
      </c>
      <c r="AU515" s="238" t="s">
        <v>165</v>
      </c>
      <c r="AY515" s="18" t="s">
        <v>153</v>
      </c>
      <c r="BE515" s="239">
        <f>IF(N515="základní",J515,0)</f>
        <v>0</v>
      </c>
      <c r="BF515" s="239">
        <f>IF(N515="snížená",J515,0)</f>
        <v>0</v>
      </c>
      <c r="BG515" s="239">
        <f>IF(N515="zákl. přenesená",J515,0)</f>
        <v>0</v>
      </c>
      <c r="BH515" s="239">
        <f>IF(N515="sníž. přenesená",J515,0)</f>
        <v>0</v>
      </c>
      <c r="BI515" s="239">
        <f>IF(N515="nulová",J515,0)</f>
        <v>0</v>
      </c>
      <c r="BJ515" s="18" t="s">
        <v>85</v>
      </c>
      <c r="BK515" s="239">
        <f>ROUND(I515*H515,2)</f>
        <v>0</v>
      </c>
      <c r="BL515" s="18" t="s">
        <v>160</v>
      </c>
      <c r="BM515" s="238" t="s">
        <v>700</v>
      </c>
    </row>
    <row r="516" s="2" customFormat="1">
      <c r="A516" s="39"/>
      <c r="B516" s="40"/>
      <c r="C516" s="41"/>
      <c r="D516" s="240" t="s">
        <v>162</v>
      </c>
      <c r="E516" s="41"/>
      <c r="F516" s="241" t="s">
        <v>701</v>
      </c>
      <c r="G516" s="41"/>
      <c r="H516" s="41"/>
      <c r="I516" s="242"/>
      <c r="J516" s="41"/>
      <c r="K516" s="41"/>
      <c r="L516" s="45"/>
      <c r="M516" s="243"/>
      <c r="N516" s="244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162</v>
      </c>
      <c r="AU516" s="18" t="s">
        <v>165</v>
      </c>
    </row>
    <row r="517" s="13" customFormat="1">
      <c r="A517" s="13"/>
      <c r="B517" s="245"/>
      <c r="C517" s="246"/>
      <c r="D517" s="240" t="s">
        <v>164</v>
      </c>
      <c r="E517" s="247" t="s">
        <v>1</v>
      </c>
      <c r="F517" s="248" t="s">
        <v>702</v>
      </c>
      <c r="G517" s="246"/>
      <c r="H517" s="249">
        <v>108.90000000000001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5" t="s">
        <v>164</v>
      </c>
      <c r="AU517" s="255" t="s">
        <v>165</v>
      </c>
      <c r="AV517" s="13" t="s">
        <v>87</v>
      </c>
      <c r="AW517" s="13" t="s">
        <v>34</v>
      </c>
      <c r="AX517" s="13" t="s">
        <v>85</v>
      </c>
      <c r="AY517" s="255" t="s">
        <v>153</v>
      </c>
    </row>
    <row r="518" s="2" customFormat="1" ht="24.15" customHeight="1">
      <c r="A518" s="39"/>
      <c r="B518" s="40"/>
      <c r="C518" s="227" t="s">
        <v>703</v>
      </c>
      <c r="D518" s="227" t="s">
        <v>155</v>
      </c>
      <c r="E518" s="228" t="s">
        <v>704</v>
      </c>
      <c r="F518" s="229" t="s">
        <v>705</v>
      </c>
      <c r="G518" s="230" t="s">
        <v>323</v>
      </c>
      <c r="H518" s="231">
        <v>4.7000000000000002</v>
      </c>
      <c r="I518" s="232"/>
      <c r="J518" s="233">
        <f>ROUND(I518*H518,2)</f>
        <v>0</v>
      </c>
      <c r="K518" s="229" t="s">
        <v>159</v>
      </c>
      <c r="L518" s="45"/>
      <c r="M518" s="234" t="s">
        <v>1</v>
      </c>
      <c r="N518" s="235" t="s">
        <v>43</v>
      </c>
      <c r="O518" s="92"/>
      <c r="P518" s="236">
        <f>O518*H518</f>
        <v>0</v>
      </c>
      <c r="Q518" s="236">
        <v>0</v>
      </c>
      <c r="R518" s="236">
        <f>Q518*H518</f>
        <v>0</v>
      </c>
      <c r="S518" s="236">
        <v>0.32000000000000001</v>
      </c>
      <c r="T518" s="237">
        <f>S518*H518</f>
        <v>1.504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8" t="s">
        <v>160</v>
      </c>
      <c r="AT518" s="238" t="s">
        <v>155</v>
      </c>
      <c r="AU518" s="238" t="s">
        <v>165</v>
      </c>
      <c r="AY518" s="18" t="s">
        <v>153</v>
      </c>
      <c r="BE518" s="239">
        <f>IF(N518="základní",J518,0)</f>
        <v>0</v>
      </c>
      <c r="BF518" s="239">
        <f>IF(N518="snížená",J518,0)</f>
        <v>0</v>
      </c>
      <c r="BG518" s="239">
        <f>IF(N518="zákl. přenesená",J518,0)</f>
        <v>0</v>
      </c>
      <c r="BH518" s="239">
        <f>IF(N518="sníž. přenesená",J518,0)</f>
        <v>0</v>
      </c>
      <c r="BI518" s="239">
        <f>IF(N518="nulová",J518,0)</f>
        <v>0</v>
      </c>
      <c r="BJ518" s="18" t="s">
        <v>85</v>
      </c>
      <c r="BK518" s="239">
        <f>ROUND(I518*H518,2)</f>
        <v>0</v>
      </c>
      <c r="BL518" s="18" t="s">
        <v>160</v>
      </c>
      <c r="BM518" s="238" t="s">
        <v>706</v>
      </c>
    </row>
    <row r="519" s="2" customFormat="1">
      <c r="A519" s="39"/>
      <c r="B519" s="40"/>
      <c r="C519" s="41"/>
      <c r="D519" s="240" t="s">
        <v>162</v>
      </c>
      <c r="E519" s="41"/>
      <c r="F519" s="241" t="s">
        <v>707</v>
      </c>
      <c r="G519" s="41"/>
      <c r="H519" s="41"/>
      <c r="I519" s="242"/>
      <c r="J519" s="41"/>
      <c r="K519" s="41"/>
      <c r="L519" s="45"/>
      <c r="M519" s="243"/>
      <c r="N519" s="244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162</v>
      </c>
      <c r="AU519" s="18" t="s">
        <v>165</v>
      </c>
    </row>
    <row r="520" s="13" customFormat="1">
      <c r="A520" s="13"/>
      <c r="B520" s="245"/>
      <c r="C520" s="246"/>
      <c r="D520" s="240" t="s">
        <v>164</v>
      </c>
      <c r="E520" s="247" t="s">
        <v>1</v>
      </c>
      <c r="F520" s="248" t="s">
        <v>708</v>
      </c>
      <c r="G520" s="246"/>
      <c r="H520" s="249">
        <v>4.7000000000000002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5" t="s">
        <v>164</v>
      </c>
      <c r="AU520" s="255" t="s">
        <v>165</v>
      </c>
      <c r="AV520" s="13" t="s">
        <v>87</v>
      </c>
      <c r="AW520" s="13" t="s">
        <v>34</v>
      </c>
      <c r="AX520" s="13" t="s">
        <v>85</v>
      </c>
      <c r="AY520" s="255" t="s">
        <v>153</v>
      </c>
    </row>
    <row r="521" s="2" customFormat="1" ht="33" customHeight="1">
      <c r="A521" s="39"/>
      <c r="B521" s="40"/>
      <c r="C521" s="227" t="s">
        <v>709</v>
      </c>
      <c r="D521" s="227" t="s">
        <v>155</v>
      </c>
      <c r="E521" s="228" t="s">
        <v>710</v>
      </c>
      <c r="F521" s="229" t="s">
        <v>711</v>
      </c>
      <c r="G521" s="230" t="s">
        <v>323</v>
      </c>
      <c r="H521" s="231">
        <v>164.59999999999999</v>
      </c>
      <c r="I521" s="232"/>
      <c r="J521" s="233">
        <f>ROUND(I521*H521,2)</f>
        <v>0</v>
      </c>
      <c r="K521" s="229" t="s">
        <v>159</v>
      </c>
      <c r="L521" s="45"/>
      <c r="M521" s="234" t="s">
        <v>1</v>
      </c>
      <c r="N521" s="235" t="s">
        <v>43</v>
      </c>
      <c r="O521" s="92"/>
      <c r="P521" s="236">
        <f>O521*H521</f>
        <v>0</v>
      </c>
      <c r="Q521" s="236">
        <v>0</v>
      </c>
      <c r="R521" s="236">
        <f>Q521*H521</f>
        <v>0</v>
      </c>
      <c r="S521" s="236">
        <v>0.42499999999999999</v>
      </c>
      <c r="T521" s="237">
        <f>S521*H521</f>
        <v>69.954999999999998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8" t="s">
        <v>160</v>
      </c>
      <c r="AT521" s="238" t="s">
        <v>155</v>
      </c>
      <c r="AU521" s="238" t="s">
        <v>165</v>
      </c>
      <c r="AY521" s="18" t="s">
        <v>153</v>
      </c>
      <c r="BE521" s="239">
        <f>IF(N521="základní",J521,0)</f>
        <v>0</v>
      </c>
      <c r="BF521" s="239">
        <f>IF(N521="snížená",J521,0)</f>
        <v>0</v>
      </c>
      <c r="BG521" s="239">
        <f>IF(N521="zákl. přenesená",J521,0)</f>
        <v>0</v>
      </c>
      <c r="BH521" s="239">
        <f>IF(N521="sníž. přenesená",J521,0)</f>
        <v>0</v>
      </c>
      <c r="BI521" s="239">
        <f>IF(N521="nulová",J521,0)</f>
        <v>0</v>
      </c>
      <c r="BJ521" s="18" t="s">
        <v>85</v>
      </c>
      <c r="BK521" s="239">
        <f>ROUND(I521*H521,2)</f>
        <v>0</v>
      </c>
      <c r="BL521" s="18" t="s">
        <v>160</v>
      </c>
      <c r="BM521" s="238" t="s">
        <v>712</v>
      </c>
    </row>
    <row r="522" s="2" customFormat="1">
      <c r="A522" s="39"/>
      <c r="B522" s="40"/>
      <c r="C522" s="41"/>
      <c r="D522" s="240" t="s">
        <v>162</v>
      </c>
      <c r="E522" s="41"/>
      <c r="F522" s="241" t="s">
        <v>713</v>
      </c>
      <c r="G522" s="41"/>
      <c r="H522" s="41"/>
      <c r="I522" s="242"/>
      <c r="J522" s="41"/>
      <c r="K522" s="41"/>
      <c r="L522" s="45"/>
      <c r="M522" s="243"/>
      <c r="N522" s="244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162</v>
      </c>
      <c r="AU522" s="18" t="s">
        <v>165</v>
      </c>
    </row>
    <row r="523" s="13" customFormat="1">
      <c r="A523" s="13"/>
      <c r="B523" s="245"/>
      <c r="C523" s="246"/>
      <c r="D523" s="240" t="s">
        <v>164</v>
      </c>
      <c r="E523" s="247" t="s">
        <v>1</v>
      </c>
      <c r="F523" s="248" t="s">
        <v>714</v>
      </c>
      <c r="G523" s="246"/>
      <c r="H523" s="249">
        <v>164.59999999999999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5" t="s">
        <v>164</v>
      </c>
      <c r="AU523" s="255" t="s">
        <v>165</v>
      </c>
      <c r="AV523" s="13" t="s">
        <v>87</v>
      </c>
      <c r="AW523" s="13" t="s">
        <v>34</v>
      </c>
      <c r="AX523" s="13" t="s">
        <v>85</v>
      </c>
      <c r="AY523" s="255" t="s">
        <v>153</v>
      </c>
    </row>
    <row r="524" s="2" customFormat="1" ht="24.15" customHeight="1">
      <c r="A524" s="39"/>
      <c r="B524" s="40"/>
      <c r="C524" s="227" t="s">
        <v>715</v>
      </c>
      <c r="D524" s="227" t="s">
        <v>155</v>
      </c>
      <c r="E524" s="228" t="s">
        <v>716</v>
      </c>
      <c r="F524" s="229" t="s">
        <v>717</v>
      </c>
      <c r="G524" s="230" t="s">
        <v>323</v>
      </c>
      <c r="H524" s="231">
        <v>524.48000000000002</v>
      </c>
      <c r="I524" s="232"/>
      <c r="J524" s="233">
        <f>ROUND(I524*H524,2)</f>
        <v>0</v>
      </c>
      <c r="K524" s="229" t="s">
        <v>159</v>
      </c>
      <c r="L524" s="45"/>
      <c r="M524" s="234" t="s">
        <v>1</v>
      </c>
      <c r="N524" s="235" t="s">
        <v>43</v>
      </c>
      <c r="O524" s="92"/>
      <c r="P524" s="236">
        <f>O524*H524</f>
        <v>0</v>
      </c>
      <c r="Q524" s="236">
        <v>0</v>
      </c>
      <c r="R524" s="236">
        <f>Q524*H524</f>
        <v>0</v>
      </c>
      <c r="S524" s="236">
        <v>0.17000000000000001</v>
      </c>
      <c r="T524" s="237">
        <f>S524*H524</f>
        <v>89.161600000000007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8" t="s">
        <v>160</v>
      </c>
      <c r="AT524" s="238" t="s">
        <v>155</v>
      </c>
      <c r="AU524" s="238" t="s">
        <v>165</v>
      </c>
      <c r="AY524" s="18" t="s">
        <v>153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8" t="s">
        <v>85</v>
      </c>
      <c r="BK524" s="239">
        <f>ROUND(I524*H524,2)</f>
        <v>0</v>
      </c>
      <c r="BL524" s="18" t="s">
        <v>160</v>
      </c>
      <c r="BM524" s="238" t="s">
        <v>718</v>
      </c>
    </row>
    <row r="525" s="2" customFormat="1">
      <c r="A525" s="39"/>
      <c r="B525" s="40"/>
      <c r="C525" s="41"/>
      <c r="D525" s="240" t="s">
        <v>162</v>
      </c>
      <c r="E525" s="41"/>
      <c r="F525" s="241" t="s">
        <v>719</v>
      </c>
      <c r="G525" s="41"/>
      <c r="H525" s="41"/>
      <c r="I525" s="242"/>
      <c r="J525" s="41"/>
      <c r="K525" s="41"/>
      <c r="L525" s="45"/>
      <c r="M525" s="243"/>
      <c r="N525" s="244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162</v>
      </c>
      <c r="AU525" s="18" t="s">
        <v>165</v>
      </c>
    </row>
    <row r="526" s="13" customFormat="1">
      <c r="A526" s="13"/>
      <c r="B526" s="245"/>
      <c r="C526" s="246"/>
      <c r="D526" s="240" t="s">
        <v>164</v>
      </c>
      <c r="E526" s="247" t="s">
        <v>1</v>
      </c>
      <c r="F526" s="248" t="s">
        <v>702</v>
      </c>
      <c r="G526" s="246"/>
      <c r="H526" s="249">
        <v>108.90000000000001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5" t="s">
        <v>164</v>
      </c>
      <c r="AU526" s="255" t="s">
        <v>165</v>
      </c>
      <c r="AV526" s="13" t="s">
        <v>87</v>
      </c>
      <c r="AW526" s="13" t="s">
        <v>34</v>
      </c>
      <c r="AX526" s="13" t="s">
        <v>78</v>
      </c>
      <c r="AY526" s="255" t="s">
        <v>153</v>
      </c>
    </row>
    <row r="527" s="13" customFormat="1">
      <c r="A527" s="13"/>
      <c r="B527" s="245"/>
      <c r="C527" s="246"/>
      <c r="D527" s="240" t="s">
        <v>164</v>
      </c>
      <c r="E527" s="247" t="s">
        <v>1</v>
      </c>
      <c r="F527" s="248" t="s">
        <v>708</v>
      </c>
      <c r="G527" s="246"/>
      <c r="H527" s="249">
        <v>4.7000000000000002</v>
      </c>
      <c r="I527" s="250"/>
      <c r="J527" s="246"/>
      <c r="K527" s="246"/>
      <c r="L527" s="251"/>
      <c r="M527" s="252"/>
      <c r="N527" s="253"/>
      <c r="O527" s="253"/>
      <c r="P527" s="253"/>
      <c r="Q527" s="253"/>
      <c r="R527" s="253"/>
      <c r="S527" s="253"/>
      <c r="T527" s="25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5" t="s">
        <v>164</v>
      </c>
      <c r="AU527" s="255" t="s">
        <v>165</v>
      </c>
      <c r="AV527" s="13" t="s">
        <v>87</v>
      </c>
      <c r="AW527" s="13" t="s">
        <v>34</v>
      </c>
      <c r="AX527" s="13" t="s">
        <v>78</v>
      </c>
      <c r="AY527" s="255" t="s">
        <v>153</v>
      </c>
    </row>
    <row r="528" s="13" customFormat="1">
      <c r="A528" s="13"/>
      <c r="B528" s="245"/>
      <c r="C528" s="246"/>
      <c r="D528" s="240" t="s">
        <v>164</v>
      </c>
      <c r="E528" s="247" t="s">
        <v>1</v>
      </c>
      <c r="F528" s="248" t="s">
        <v>714</v>
      </c>
      <c r="G528" s="246"/>
      <c r="H528" s="249">
        <v>164.59999999999999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5" t="s">
        <v>164</v>
      </c>
      <c r="AU528" s="255" t="s">
        <v>165</v>
      </c>
      <c r="AV528" s="13" t="s">
        <v>87</v>
      </c>
      <c r="AW528" s="13" t="s">
        <v>34</v>
      </c>
      <c r="AX528" s="13" t="s">
        <v>78</v>
      </c>
      <c r="AY528" s="255" t="s">
        <v>153</v>
      </c>
    </row>
    <row r="529" s="13" customFormat="1">
      <c r="A529" s="13"/>
      <c r="B529" s="245"/>
      <c r="C529" s="246"/>
      <c r="D529" s="240" t="s">
        <v>164</v>
      </c>
      <c r="E529" s="247" t="s">
        <v>1</v>
      </c>
      <c r="F529" s="248" t="s">
        <v>720</v>
      </c>
      <c r="G529" s="246"/>
      <c r="H529" s="249">
        <v>246.28</v>
      </c>
      <c r="I529" s="250"/>
      <c r="J529" s="246"/>
      <c r="K529" s="246"/>
      <c r="L529" s="251"/>
      <c r="M529" s="252"/>
      <c r="N529" s="253"/>
      <c r="O529" s="253"/>
      <c r="P529" s="253"/>
      <c r="Q529" s="253"/>
      <c r="R529" s="253"/>
      <c r="S529" s="253"/>
      <c r="T529" s="25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5" t="s">
        <v>164</v>
      </c>
      <c r="AU529" s="255" t="s">
        <v>165</v>
      </c>
      <c r="AV529" s="13" t="s">
        <v>87</v>
      </c>
      <c r="AW529" s="13" t="s">
        <v>34</v>
      </c>
      <c r="AX529" s="13" t="s">
        <v>78</v>
      </c>
      <c r="AY529" s="255" t="s">
        <v>153</v>
      </c>
    </row>
    <row r="530" s="15" customFormat="1">
      <c r="A530" s="15"/>
      <c r="B530" s="266"/>
      <c r="C530" s="267"/>
      <c r="D530" s="240" t="s">
        <v>164</v>
      </c>
      <c r="E530" s="268" t="s">
        <v>1</v>
      </c>
      <c r="F530" s="269" t="s">
        <v>198</v>
      </c>
      <c r="G530" s="267"/>
      <c r="H530" s="270">
        <v>524.48000000000002</v>
      </c>
      <c r="I530" s="271"/>
      <c r="J530" s="267"/>
      <c r="K530" s="267"/>
      <c r="L530" s="272"/>
      <c r="M530" s="273"/>
      <c r="N530" s="274"/>
      <c r="O530" s="274"/>
      <c r="P530" s="274"/>
      <c r="Q530" s="274"/>
      <c r="R530" s="274"/>
      <c r="S530" s="274"/>
      <c r="T530" s="27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76" t="s">
        <v>164</v>
      </c>
      <c r="AU530" s="276" t="s">
        <v>165</v>
      </c>
      <c r="AV530" s="15" t="s">
        <v>160</v>
      </c>
      <c r="AW530" s="15" t="s">
        <v>34</v>
      </c>
      <c r="AX530" s="15" t="s">
        <v>85</v>
      </c>
      <c r="AY530" s="276" t="s">
        <v>153</v>
      </c>
    </row>
    <row r="531" s="2" customFormat="1" ht="33" customHeight="1">
      <c r="A531" s="39"/>
      <c r="B531" s="40"/>
      <c r="C531" s="227" t="s">
        <v>721</v>
      </c>
      <c r="D531" s="227" t="s">
        <v>155</v>
      </c>
      <c r="E531" s="228" t="s">
        <v>722</v>
      </c>
      <c r="F531" s="229" t="s">
        <v>723</v>
      </c>
      <c r="G531" s="230" t="s">
        <v>323</v>
      </c>
      <c r="H531" s="231">
        <v>207.40000000000001</v>
      </c>
      <c r="I531" s="232"/>
      <c r="J531" s="233">
        <f>ROUND(I531*H531,2)</f>
        <v>0</v>
      </c>
      <c r="K531" s="229" t="s">
        <v>159</v>
      </c>
      <c r="L531" s="45"/>
      <c r="M531" s="234" t="s">
        <v>1</v>
      </c>
      <c r="N531" s="235" t="s">
        <v>43</v>
      </c>
      <c r="O531" s="92"/>
      <c r="P531" s="236">
        <f>O531*H531</f>
        <v>0</v>
      </c>
      <c r="Q531" s="236">
        <v>0</v>
      </c>
      <c r="R531" s="236">
        <f>Q531*H531</f>
        <v>0</v>
      </c>
      <c r="S531" s="236">
        <v>0.44</v>
      </c>
      <c r="T531" s="237">
        <f>S531*H531</f>
        <v>91.256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8" t="s">
        <v>160</v>
      </c>
      <c r="AT531" s="238" t="s">
        <v>155</v>
      </c>
      <c r="AU531" s="238" t="s">
        <v>165</v>
      </c>
      <c r="AY531" s="18" t="s">
        <v>153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8" t="s">
        <v>85</v>
      </c>
      <c r="BK531" s="239">
        <f>ROUND(I531*H531,2)</f>
        <v>0</v>
      </c>
      <c r="BL531" s="18" t="s">
        <v>160</v>
      </c>
      <c r="BM531" s="238" t="s">
        <v>724</v>
      </c>
    </row>
    <row r="532" s="2" customFormat="1">
      <c r="A532" s="39"/>
      <c r="B532" s="40"/>
      <c r="C532" s="41"/>
      <c r="D532" s="240" t="s">
        <v>162</v>
      </c>
      <c r="E532" s="41"/>
      <c r="F532" s="241" t="s">
        <v>725</v>
      </c>
      <c r="G532" s="41"/>
      <c r="H532" s="41"/>
      <c r="I532" s="242"/>
      <c r="J532" s="41"/>
      <c r="K532" s="41"/>
      <c r="L532" s="45"/>
      <c r="M532" s="243"/>
      <c r="N532" s="244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162</v>
      </c>
      <c r="AU532" s="18" t="s">
        <v>165</v>
      </c>
    </row>
    <row r="533" s="13" customFormat="1">
      <c r="A533" s="13"/>
      <c r="B533" s="245"/>
      <c r="C533" s="246"/>
      <c r="D533" s="240" t="s">
        <v>164</v>
      </c>
      <c r="E533" s="247" t="s">
        <v>1</v>
      </c>
      <c r="F533" s="248" t="s">
        <v>726</v>
      </c>
      <c r="G533" s="246"/>
      <c r="H533" s="249">
        <v>207.40000000000001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5" t="s">
        <v>164</v>
      </c>
      <c r="AU533" s="255" t="s">
        <v>165</v>
      </c>
      <c r="AV533" s="13" t="s">
        <v>87</v>
      </c>
      <c r="AW533" s="13" t="s">
        <v>34</v>
      </c>
      <c r="AX533" s="13" t="s">
        <v>85</v>
      </c>
      <c r="AY533" s="255" t="s">
        <v>153</v>
      </c>
    </row>
    <row r="534" s="2" customFormat="1" ht="24.15" customHeight="1">
      <c r="A534" s="39"/>
      <c r="B534" s="40"/>
      <c r="C534" s="227" t="s">
        <v>727</v>
      </c>
      <c r="D534" s="227" t="s">
        <v>155</v>
      </c>
      <c r="E534" s="228" t="s">
        <v>728</v>
      </c>
      <c r="F534" s="229" t="s">
        <v>729</v>
      </c>
      <c r="G534" s="230" t="s">
        <v>323</v>
      </c>
      <c r="H534" s="231">
        <v>35.5</v>
      </c>
      <c r="I534" s="232"/>
      <c r="J534" s="233">
        <f>ROUND(I534*H534,2)</f>
        <v>0</v>
      </c>
      <c r="K534" s="229" t="s">
        <v>159</v>
      </c>
      <c r="L534" s="45"/>
      <c r="M534" s="234" t="s">
        <v>1</v>
      </c>
      <c r="N534" s="235" t="s">
        <v>43</v>
      </c>
      <c r="O534" s="92"/>
      <c r="P534" s="236">
        <f>O534*H534</f>
        <v>0</v>
      </c>
      <c r="Q534" s="236">
        <v>0</v>
      </c>
      <c r="R534" s="236">
        <f>Q534*H534</f>
        <v>0</v>
      </c>
      <c r="S534" s="236">
        <v>0.28999999999999998</v>
      </c>
      <c r="T534" s="237">
        <f>S534*H534</f>
        <v>10.295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8" t="s">
        <v>160</v>
      </c>
      <c r="AT534" s="238" t="s">
        <v>155</v>
      </c>
      <c r="AU534" s="238" t="s">
        <v>165</v>
      </c>
      <c r="AY534" s="18" t="s">
        <v>153</v>
      </c>
      <c r="BE534" s="239">
        <f>IF(N534="základní",J534,0)</f>
        <v>0</v>
      </c>
      <c r="BF534" s="239">
        <f>IF(N534="snížená",J534,0)</f>
        <v>0</v>
      </c>
      <c r="BG534" s="239">
        <f>IF(N534="zákl. přenesená",J534,0)</f>
        <v>0</v>
      </c>
      <c r="BH534" s="239">
        <f>IF(N534="sníž. přenesená",J534,0)</f>
        <v>0</v>
      </c>
      <c r="BI534" s="239">
        <f>IF(N534="nulová",J534,0)</f>
        <v>0</v>
      </c>
      <c r="BJ534" s="18" t="s">
        <v>85</v>
      </c>
      <c r="BK534" s="239">
        <f>ROUND(I534*H534,2)</f>
        <v>0</v>
      </c>
      <c r="BL534" s="18" t="s">
        <v>160</v>
      </c>
      <c r="BM534" s="238" t="s">
        <v>730</v>
      </c>
    </row>
    <row r="535" s="2" customFormat="1">
      <c r="A535" s="39"/>
      <c r="B535" s="40"/>
      <c r="C535" s="41"/>
      <c r="D535" s="240" t="s">
        <v>162</v>
      </c>
      <c r="E535" s="41"/>
      <c r="F535" s="241" t="s">
        <v>731</v>
      </c>
      <c r="G535" s="41"/>
      <c r="H535" s="41"/>
      <c r="I535" s="242"/>
      <c r="J535" s="41"/>
      <c r="K535" s="41"/>
      <c r="L535" s="45"/>
      <c r="M535" s="243"/>
      <c r="N535" s="244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162</v>
      </c>
      <c r="AU535" s="18" t="s">
        <v>165</v>
      </c>
    </row>
    <row r="536" s="13" customFormat="1">
      <c r="A536" s="13"/>
      <c r="B536" s="245"/>
      <c r="C536" s="246"/>
      <c r="D536" s="240" t="s">
        <v>164</v>
      </c>
      <c r="E536" s="247" t="s">
        <v>1</v>
      </c>
      <c r="F536" s="248" t="s">
        <v>732</v>
      </c>
      <c r="G536" s="246"/>
      <c r="H536" s="249">
        <v>35.5</v>
      </c>
      <c r="I536" s="250"/>
      <c r="J536" s="246"/>
      <c r="K536" s="246"/>
      <c r="L536" s="251"/>
      <c r="M536" s="252"/>
      <c r="N536" s="253"/>
      <c r="O536" s="253"/>
      <c r="P536" s="253"/>
      <c r="Q536" s="253"/>
      <c r="R536" s="253"/>
      <c r="S536" s="253"/>
      <c r="T536" s="25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5" t="s">
        <v>164</v>
      </c>
      <c r="AU536" s="255" t="s">
        <v>165</v>
      </c>
      <c r="AV536" s="13" t="s">
        <v>87</v>
      </c>
      <c r="AW536" s="13" t="s">
        <v>34</v>
      </c>
      <c r="AX536" s="13" t="s">
        <v>85</v>
      </c>
      <c r="AY536" s="255" t="s">
        <v>153</v>
      </c>
    </row>
    <row r="537" s="2" customFormat="1" ht="33" customHeight="1">
      <c r="A537" s="39"/>
      <c r="B537" s="40"/>
      <c r="C537" s="227" t="s">
        <v>733</v>
      </c>
      <c r="D537" s="227" t="s">
        <v>155</v>
      </c>
      <c r="E537" s="228" t="s">
        <v>734</v>
      </c>
      <c r="F537" s="229" t="s">
        <v>735</v>
      </c>
      <c r="G537" s="230" t="s">
        <v>323</v>
      </c>
      <c r="H537" s="231">
        <v>246.28</v>
      </c>
      <c r="I537" s="232"/>
      <c r="J537" s="233">
        <f>ROUND(I537*H537,2)</f>
        <v>0</v>
      </c>
      <c r="K537" s="229" t="s">
        <v>159</v>
      </c>
      <c r="L537" s="45"/>
      <c r="M537" s="234" t="s">
        <v>1</v>
      </c>
      <c r="N537" s="235" t="s">
        <v>43</v>
      </c>
      <c r="O537" s="92"/>
      <c r="P537" s="236">
        <f>O537*H537</f>
        <v>0</v>
      </c>
      <c r="Q537" s="236">
        <v>3.0000000000000001E-05</v>
      </c>
      <c r="R537" s="236">
        <f>Q537*H537</f>
        <v>0.0073883999999999998</v>
      </c>
      <c r="S537" s="236">
        <v>0.069000000000000006</v>
      </c>
      <c r="T537" s="237">
        <f>S537*H537</f>
        <v>16.993320000000001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8" t="s">
        <v>160</v>
      </c>
      <c r="AT537" s="238" t="s">
        <v>155</v>
      </c>
      <c r="AU537" s="238" t="s">
        <v>165</v>
      </c>
      <c r="AY537" s="18" t="s">
        <v>153</v>
      </c>
      <c r="BE537" s="239">
        <f>IF(N537="základní",J537,0)</f>
        <v>0</v>
      </c>
      <c r="BF537" s="239">
        <f>IF(N537="snížená",J537,0)</f>
        <v>0</v>
      </c>
      <c r="BG537" s="239">
        <f>IF(N537="zákl. přenesená",J537,0)</f>
        <v>0</v>
      </c>
      <c r="BH537" s="239">
        <f>IF(N537="sníž. přenesená",J537,0)</f>
        <v>0</v>
      </c>
      <c r="BI537" s="239">
        <f>IF(N537="nulová",J537,0)</f>
        <v>0</v>
      </c>
      <c r="BJ537" s="18" t="s">
        <v>85</v>
      </c>
      <c r="BK537" s="239">
        <f>ROUND(I537*H537,2)</f>
        <v>0</v>
      </c>
      <c r="BL537" s="18" t="s">
        <v>160</v>
      </c>
      <c r="BM537" s="238" t="s">
        <v>736</v>
      </c>
    </row>
    <row r="538" s="2" customFormat="1">
      <c r="A538" s="39"/>
      <c r="B538" s="40"/>
      <c r="C538" s="41"/>
      <c r="D538" s="240" t="s">
        <v>162</v>
      </c>
      <c r="E538" s="41"/>
      <c r="F538" s="241" t="s">
        <v>737</v>
      </c>
      <c r="G538" s="41"/>
      <c r="H538" s="41"/>
      <c r="I538" s="242"/>
      <c r="J538" s="41"/>
      <c r="K538" s="41"/>
      <c r="L538" s="45"/>
      <c r="M538" s="243"/>
      <c r="N538" s="244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162</v>
      </c>
      <c r="AU538" s="18" t="s">
        <v>165</v>
      </c>
    </row>
    <row r="539" s="14" customFormat="1">
      <c r="A539" s="14"/>
      <c r="B539" s="256"/>
      <c r="C539" s="257"/>
      <c r="D539" s="240" t="s">
        <v>164</v>
      </c>
      <c r="E539" s="258" t="s">
        <v>1</v>
      </c>
      <c r="F539" s="259" t="s">
        <v>738</v>
      </c>
      <c r="G539" s="257"/>
      <c r="H539" s="258" t="s">
        <v>1</v>
      </c>
      <c r="I539" s="260"/>
      <c r="J539" s="257"/>
      <c r="K539" s="257"/>
      <c r="L539" s="261"/>
      <c r="M539" s="262"/>
      <c r="N539" s="263"/>
      <c r="O539" s="263"/>
      <c r="P539" s="263"/>
      <c r="Q539" s="263"/>
      <c r="R539" s="263"/>
      <c r="S539" s="263"/>
      <c r="T539" s="26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5" t="s">
        <v>164</v>
      </c>
      <c r="AU539" s="265" t="s">
        <v>165</v>
      </c>
      <c r="AV539" s="14" t="s">
        <v>85</v>
      </c>
      <c r="AW539" s="14" t="s">
        <v>34</v>
      </c>
      <c r="AX539" s="14" t="s">
        <v>78</v>
      </c>
      <c r="AY539" s="265" t="s">
        <v>153</v>
      </c>
    </row>
    <row r="540" s="13" customFormat="1">
      <c r="A540" s="13"/>
      <c r="B540" s="245"/>
      <c r="C540" s="246"/>
      <c r="D540" s="240" t="s">
        <v>164</v>
      </c>
      <c r="E540" s="247" t="s">
        <v>1</v>
      </c>
      <c r="F540" s="248" t="s">
        <v>720</v>
      </c>
      <c r="G540" s="246"/>
      <c r="H540" s="249">
        <v>246.28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5" t="s">
        <v>164</v>
      </c>
      <c r="AU540" s="255" t="s">
        <v>165</v>
      </c>
      <c r="AV540" s="13" t="s">
        <v>87</v>
      </c>
      <c r="AW540" s="13" t="s">
        <v>34</v>
      </c>
      <c r="AX540" s="13" t="s">
        <v>85</v>
      </c>
      <c r="AY540" s="255" t="s">
        <v>153</v>
      </c>
    </row>
    <row r="541" s="2" customFormat="1" ht="33" customHeight="1">
      <c r="A541" s="39"/>
      <c r="B541" s="40"/>
      <c r="C541" s="227" t="s">
        <v>695</v>
      </c>
      <c r="D541" s="227" t="s">
        <v>155</v>
      </c>
      <c r="E541" s="228" t="s">
        <v>739</v>
      </c>
      <c r="F541" s="229" t="s">
        <v>740</v>
      </c>
      <c r="G541" s="230" t="s">
        <v>323</v>
      </c>
      <c r="H541" s="231">
        <v>658.08000000000004</v>
      </c>
      <c r="I541" s="232"/>
      <c r="J541" s="233">
        <f>ROUND(I541*H541,2)</f>
        <v>0</v>
      </c>
      <c r="K541" s="229" t="s">
        <v>159</v>
      </c>
      <c r="L541" s="45"/>
      <c r="M541" s="234" t="s">
        <v>1</v>
      </c>
      <c r="N541" s="235" t="s">
        <v>43</v>
      </c>
      <c r="O541" s="92"/>
      <c r="P541" s="236">
        <f>O541*H541</f>
        <v>0</v>
      </c>
      <c r="Q541" s="236">
        <v>4.0000000000000003E-05</v>
      </c>
      <c r="R541" s="236">
        <f>Q541*H541</f>
        <v>0.026323200000000005</v>
      </c>
      <c r="S541" s="236">
        <v>0.091999999999999998</v>
      </c>
      <c r="T541" s="237">
        <f>S541*H541</f>
        <v>60.54336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8" t="s">
        <v>160</v>
      </c>
      <c r="AT541" s="238" t="s">
        <v>155</v>
      </c>
      <c r="AU541" s="238" t="s">
        <v>165</v>
      </c>
      <c r="AY541" s="18" t="s">
        <v>153</v>
      </c>
      <c r="BE541" s="239">
        <f>IF(N541="základní",J541,0)</f>
        <v>0</v>
      </c>
      <c r="BF541" s="239">
        <f>IF(N541="snížená",J541,0)</f>
        <v>0</v>
      </c>
      <c r="BG541" s="239">
        <f>IF(N541="zákl. přenesená",J541,0)</f>
        <v>0</v>
      </c>
      <c r="BH541" s="239">
        <f>IF(N541="sníž. přenesená",J541,0)</f>
        <v>0</v>
      </c>
      <c r="BI541" s="239">
        <f>IF(N541="nulová",J541,0)</f>
        <v>0</v>
      </c>
      <c r="BJ541" s="18" t="s">
        <v>85</v>
      </c>
      <c r="BK541" s="239">
        <f>ROUND(I541*H541,2)</f>
        <v>0</v>
      </c>
      <c r="BL541" s="18" t="s">
        <v>160</v>
      </c>
      <c r="BM541" s="238" t="s">
        <v>741</v>
      </c>
    </row>
    <row r="542" s="2" customFormat="1">
      <c r="A542" s="39"/>
      <c r="B542" s="40"/>
      <c r="C542" s="41"/>
      <c r="D542" s="240" t="s">
        <v>162</v>
      </c>
      <c r="E542" s="41"/>
      <c r="F542" s="241" t="s">
        <v>742</v>
      </c>
      <c r="G542" s="41"/>
      <c r="H542" s="41"/>
      <c r="I542" s="242"/>
      <c r="J542" s="41"/>
      <c r="K542" s="41"/>
      <c r="L542" s="45"/>
      <c r="M542" s="243"/>
      <c r="N542" s="244"/>
      <c r="O542" s="92"/>
      <c r="P542" s="92"/>
      <c r="Q542" s="92"/>
      <c r="R542" s="92"/>
      <c r="S542" s="92"/>
      <c r="T542" s="93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162</v>
      </c>
      <c r="AU542" s="18" t="s">
        <v>165</v>
      </c>
    </row>
    <row r="543" s="14" customFormat="1">
      <c r="A543" s="14"/>
      <c r="B543" s="256"/>
      <c r="C543" s="257"/>
      <c r="D543" s="240" t="s">
        <v>164</v>
      </c>
      <c r="E543" s="258" t="s">
        <v>1</v>
      </c>
      <c r="F543" s="259" t="s">
        <v>743</v>
      </c>
      <c r="G543" s="257"/>
      <c r="H543" s="258" t="s">
        <v>1</v>
      </c>
      <c r="I543" s="260"/>
      <c r="J543" s="257"/>
      <c r="K543" s="257"/>
      <c r="L543" s="261"/>
      <c r="M543" s="262"/>
      <c r="N543" s="263"/>
      <c r="O543" s="263"/>
      <c r="P543" s="263"/>
      <c r="Q543" s="263"/>
      <c r="R543" s="263"/>
      <c r="S543" s="263"/>
      <c r="T543" s="26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5" t="s">
        <v>164</v>
      </c>
      <c r="AU543" s="265" t="s">
        <v>165</v>
      </c>
      <c r="AV543" s="14" t="s">
        <v>85</v>
      </c>
      <c r="AW543" s="14" t="s">
        <v>34</v>
      </c>
      <c r="AX543" s="14" t="s">
        <v>78</v>
      </c>
      <c r="AY543" s="265" t="s">
        <v>153</v>
      </c>
    </row>
    <row r="544" s="13" customFormat="1">
      <c r="A544" s="13"/>
      <c r="B544" s="245"/>
      <c r="C544" s="246"/>
      <c r="D544" s="240" t="s">
        <v>164</v>
      </c>
      <c r="E544" s="247" t="s">
        <v>1</v>
      </c>
      <c r="F544" s="248" t="s">
        <v>744</v>
      </c>
      <c r="G544" s="246"/>
      <c r="H544" s="249">
        <v>411.80000000000001</v>
      </c>
      <c r="I544" s="250"/>
      <c r="J544" s="246"/>
      <c r="K544" s="246"/>
      <c r="L544" s="251"/>
      <c r="M544" s="252"/>
      <c r="N544" s="253"/>
      <c r="O544" s="253"/>
      <c r="P544" s="253"/>
      <c r="Q544" s="253"/>
      <c r="R544" s="253"/>
      <c r="S544" s="253"/>
      <c r="T544" s="25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5" t="s">
        <v>164</v>
      </c>
      <c r="AU544" s="255" t="s">
        <v>165</v>
      </c>
      <c r="AV544" s="13" t="s">
        <v>87</v>
      </c>
      <c r="AW544" s="13" t="s">
        <v>34</v>
      </c>
      <c r="AX544" s="13" t="s">
        <v>78</v>
      </c>
      <c r="AY544" s="255" t="s">
        <v>153</v>
      </c>
    </row>
    <row r="545" s="14" customFormat="1">
      <c r="A545" s="14"/>
      <c r="B545" s="256"/>
      <c r="C545" s="257"/>
      <c r="D545" s="240" t="s">
        <v>164</v>
      </c>
      <c r="E545" s="258" t="s">
        <v>1</v>
      </c>
      <c r="F545" s="259" t="s">
        <v>745</v>
      </c>
      <c r="G545" s="257"/>
      <c r="H545" s="258" t="s">
        <v>1</v>
      </c>
      <c r="I545" s="260"/>
      <c r="J545" s="257"/>
      <c r="K545" s="257"/>
      <c r="L545" s="261"/>
      <c r="M545" s="262"/>
      <c r="N545" s="263"/>
      <c r="O545" s="263"/>
      <c r="P545" s="263"/>
      <c r="Q545" s="263"/>
      <c r="R545" s="263"/>
      <c r="S545" s="263"/>
      <c r="T545" s="26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5" t="s">
        <v>164</v>
      </c>
      <c r="AU545" s="265" t="s">
        <v>165</v>
      </c>
      <c r="AV545" s="14" t="s">
        <v>85</v>
      </c>
      <c r="AW545" s="14" t="s">
        <v>34</v>
      </c>
      <c r="AX545" s="14" t="s">
        <v>78</v>
      </c>
      <c r="AY545" s="265" t="s">
        <v>153</v>
      </c>
    </row>
    <row r="546" s="13" customFormat="1">
      <c r="A546" s="13"/>
      <c r="B546" s="245"/>
      <c r="C546" s="246"/>
      <c r="D546" s="240" t="s">
        <v>164</v>
      </c>
      <c r="E546" s="247" t="s">
        <v>1</v>
      </c>
      <c r="F546" s="248" t="s">
        <v>720</v>
      </c>
      <c r="G546" s="246"/>
      <c r="H546" s="249">
        <v>246.28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5" t="s">
        <v>164</v>
      </c>
      <c r="AU546" s="255" t="s">
        <v>165</v>
      </c>
      <c r="AV546" s="13" t="s">
        <v>87</v>
      </c>
      <c r="AW546" s="13" t="s">
        <v>34</v>
      </c>
      <c r="AX546" s="13" t="s">
        <v>78</v>
      </c>
      <c r="AY546" s="255" t="s">
        <v>153</v>
      </c>
    </row>
    <row r="547" s="15" customFormat="1">
      <c r="A547" s="15"/>
      <c r="B547" s="266"/>
      <c r="C547" s="267"/>
      <c r="D547" s="240" t="s">
        <v>164</v>
      </c>
      <c r="E547" s="268" t="s">
        <v>1</v>
      </c>
      <c r="F547" s="269" t="s">
        <v>198</v>
      </c>
      <c r="G547" s="267"/>
      <c r="H547" s="270">
        <v>658.08000000000004</v>
      </c>
      <c r="I547" s="271"/>
      <c r="J547" s="267"/>
      <c r="K547" s="267"/>
      <c r="L547" s="272"/>
      <c r="M547" s="273"/>
      <c r="N547" s="274"/>
      <c r="O547" s="274"/>
      <c r="P547" s="274"/>
      <c r="Q547" s="274"/>
      <c r="R547" s="274"/>
      <c r="S547" s="274"/>
      <c r="T547" s="27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6" t="s">
        <v>164</v>
      </c>
      <c r="AU547" s="276" t="s">
        <v>165</v>
      </c>
      <c r="AV547" s="15" t="s">
        <v>160</v>
      </c>
      <c r="AW547" s="15" t="s">
        <v>34</v>
      </c>
      <c r="AX547" s="15" t="s">
        <v>85</v>
      </c>
      <c r="AY547" s="276" t="s">
        <v>153</v>
      </c>
    </row>
    <row r="548" s="2" customFormat="1" ht="16.5" customHeight="1">
      <c r="A548" s="39"/>
      <c r="B548" s="40"/>
      <c r="C548" s="227" t="s">
        <v>746</v>
      </c>
      <c r="D548" s="227" t="s">
        <v>155</v>
      </c>
      <c r="E548" s="228" t="s">
        <v>747</v>
      </c>
      <c r="F548" s="229" t="s">
        <v>748</v>
      </c>
      <c r="G548" s="230" t="s">
        <v>355</v>
      </c>
      <c r="H548" s="231">
        <v>67.200000000000003</v>
      </c>
      <c r="I548" s="232"/>
      <c r="J548" s="233">
        <f>ROUND(I548*H548,2)</f>
        <v>0</v>
      </c>
      <c r="K548" s="229" t="s">
        <v>159</v>
      </c>
      <c r="L548" s="45"/>
      <c r="M548" s="234" t="s">
        <v>1</v>
      </c>
      <c r="N548" s="235" t="s">
        <v>43</v>
      </c>
      <c r="O548" s="92"/>
      <c r="P548" s="236">
        <f>O548*H548</f>
        <v>0</v>
      </c>
      <c r="Q548" s="236">
        <v>0</v>
      </c>
      <c r="R548" s="236">
        <f>Q548*H548</f>
        <v>0</v>
      </c>
      <c r="S548" s="236">
        <v>0.20499999999999999</v>
      </c>
      <c r="T548" s="237">
        <f>S548*H548</f>
        <v>13.776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8" t="s">
        <v>160</v>
      </c>
      <c r="AT548" s="238" t="s">
        <v>155</v>
      </c>
      <c r="AU548" s="238" t="s">
        <v>165</v>
      </c>
      <c r="AY548" s="18" t="s">
        <v>153</v>
      </c>
      <c r="BE548" s="239">
        <f>IF(N548="základní",J548,0)</f>
        <v>0</v>
      </c>
      <c r="BF548" s="239">
        <f>IF(N548="snížená",J548,0)</f>
        <v>0</v>
      </c>
      <c r="BG548" s="239">
        <f>IF(N548="zákl. přenesená",J548,0)</f>
        <v>0</v>
      </c>
      <c r="BH548" s="239">
        <f>IF(N548="sníž. přenesená",J548,0)</f>
        <v>0</v>
      </c>
      <c r="BI548" s="239">
        <f>IF(N548="nulová",J548,0)</f>
        <v>0</v>
      </c>
      <c r="BJ548" s="18" t="s">
        <v>85</v>
      </c>
      <c r="BK548" s="239">
        <f>ROUND(I548*H548,2)</f>
        <v>0</v>
      </c>
      <c r="BL548" s="18" t="s">
        <v>160</v>
      </c>
      <c r="BM548" s="238" t="s">
        <v>749</v>
      </c>
    </row>
    <row r="549" s="2" customFormat="1">
      <c r="A549" s="39"/>
      <c r="B549" s="40"/>
      <c r="C549" s="41"/>
      <c r="D549" s="240" t="s">
        <v>162</v>
      </c>
      <c r="E549" s="41"/>
      <c r="F549" s="241" t="s">
        <v>750</v>
      </c>
      <c r="G549" s="41"/>
      <c r="H549" s="41"/>
      <c r="I549" s="242"/>
      <c r="J549" s="41"/>
      <c r="K549" s="41"/>
      <c r="L549" s="45"/>
      <c r="M549" s="243"/>
      <c r="N549" s="244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162</v>
      </c>
      <c r="AU549" s="18" t="s">
        <v>165</v>
      </c>
    </row>
    <row r="550" s="13" customFormat="1">
      <c r="A550" s="13"/>
      <c r="B550" s="245"/>
      <c r="C550" s="246"/>
      <c r="D550" s="240" t="s">
        <v>164</v>
      </c>
      <c r="E550" s="247" t="s">
        <v>1</v>
      </c>
      <c r="F550" s="248" t="s">
        <v>751</v>
      </c>
      <c r="G550" s="246"/>
      <c r="H550" s="249">
        <v>67.200000000000003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5" t="s">
        <v>164</v>
      </c>
      <c r="AU550" s="255" t="s">
        <v>165</v>
      </c>
      <c r="AV550" s="13" t="s">
        <v>87</v>
      </c>
      <c r="AW550" s="13" t="s">
        <v>34</v>
      </c>
      <c r="AX550" s="13" t="s">
        <v>85</v>
      </c>
      <c r="AY550" s="255" t="s">
        <v>153</v>
      </c>
    </row>
    <row r="551" s="2" customFormat="1" ht="16.5" customHeight="1">
      <c r="A551" s="39"/>
      <c r="B551" s="40"/>
      <c r="C551" s="227" t="s">
        <v>752</v>
      </c>
      <c r="D551" s="227" t="s">
        <v>155</v>
      </c>
      <c r="E551" s="228" t="s">
        <v>753</v>
      </c>
      <c r="F551" s="229" t="s">
        <v>754</v>
      </c>
      <c r="G551" s="230" t="s">
        <v>355</v>
      </c>
      <c r="H551" s="231">
        <v>50</v>
      </c>
      <c r="I551" s="232"/>
      <c r="J551" s="233">
        <f>ROUND(I551*H551,2)</f>
        <v>0</v>
      </c>
      <c r="K551" s="229" t="s">
        <v>159</v>
      </c>
      <c r="L551" s="45"/>
      <c r="M551" s="234" t="s">
        <v>1</v>
      </c>
      <c r="N551" s="235" t="s">
        <v>43</v>
      </c>
      <c r="O551" s="92"/>
      <c r="P551" s="236">
        <f>O551*H551</f>
        <v>0</v>
      </c>
      <c r="Q551" s="236">
        <v>0</v>
      </c>
      <c r="R551" s="236">
        <f>Q551*H551</f>
        <v>0</v>
      </c>
      <c r="S551" s="236">
        <v>0.040000000000000001</v>
      </c>
      <c r="T551" s="237">
        <f>S551*H551</f>
        <v>2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8" t="s">
        <v>160</v>
      </c>
      <c r="AT551" s="238" t="s">
        <v>155</v>
      </c>
      <c r="AU551" s="238" t="s">
        <v>165</v>
      </c>
      <c r="AY551" s="18" t="s">
        <v>153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8" t="s">
        <v>85</v>
      </c>
      <c r="BK551" s="239">
        <f>ROUND(I551*H551,2)</f>
        <v>0</v>
      </c>
      <c r="BL551" s="18" t="s">
        <v>160</v>
      </c>
      <c r="BM551" s="238" t="s">
        <v>755</v>
      </c>
    </row>
    <row r="552" s="2" customFormat="1">
      <c r="A552" s="39"/>
      <c r="B552" s="40"/>
      <c r="C552" s="41"/>
      <c r="D552" s="240" t="s">
        <v>162</v>
      </c>
      <c r="E552" s="41"/>
      <c r="F552" s="241" t="s">
        <v>756</v>
      </c>
      <c r="G552" s="41"/>
      <c r="H552" s="41"/>
      <c r="I552" s="242"/>
      <c r="J552" s="41"/>
      <c r="K552" s="41"/>
      <c r="L552" s="45"/>
      <c r="M552" s="243"/>
      <c r="N552" s="244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162</v>
      </c>
      <c r="AU552" s="18" t="s">
        <v>165</v>
      </c>
    </row>
    <row r="553" s="13" customFormat="1">
      <c r="A553" s="13"/>
      <c r="B553" s="245"/>
      <c r="C553" s="246"/>
      <c r="D553" s="240" t="s">
        <v>164</v>
      </c>
      <c r="E553" s="247" t="s">
        <v>1</v>
      </c>
      <c r="F553" s="248" t="s">
        <v>465</v>
      </c>
      <c r="G553" s="246"/>
      <c r="H553" s="249">
        <v>50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5" t="s">
        <v>164</v>
      </c>
      <c r="AU553" s="255" t="s">
        <v>165</v>
      </c>
      <c r="AV553" s="13" t="s">
        <v>87</v>
      </c>
      <c r="AW553" s="13" t="s">
        <v>34</v>
      </c>
      <c r="AX553" s="13" t="s">
        <v>85</v>
      </c>
      <c r="AY553" s="255" t="s">
        <v>153</v>
      </c>
    </row>
    <row r="554" s="2" customFormat="1" ht="16.5" customHeight="1">
      <c r="A554" s="39"/>
      <c r="B554" s="40"/>
      <c r="C554" s="227" t="s">
        <v>757</v>
      </c>
      <c r="D554" s="227" t="s">
        <v>155</v>
      </c>
      <c r="E554" s="228" t="s">
        <v>758</v>
      </c>
      <c r="F554" s="229" t="s">
        <v>759</v>
      </c>
      <c r="G554" s="230" t="s">
        <v>181</v>
      </c>
      <c r="H554" s="231">
        <v>2</v>
      </c>
      <c r="I554" s="232"/>
      <c r="J554" s="233">
        <f>ROUND(I554*H554,2)</f>
        <v>0</v>
      </c>
      <c r="K554" s="229" t="s">
        <v>159</v>
      </c>
      <c r="L554" s="45"/>
      <c r="M554" s="234" t="s">
        <v>1</v>
      </c>
      <c r="N554" s="235" t="s">
        <v>43</v>
      </c>
      <c r="O554" s="92"/>
      <c r="P554" s="236">
        <f>O554*H554</f>
        <v>0</v>
      </c>
      <c r="Q554" s="236">
        <v>0</v>
      </c>
      <c r="R554" s="236">
        <f>Q554*H554</f>
        <v>0</v>
      </c>
      <c r="S554" s="236">
        <v>2</v>
      </c>
      <c r="T554" s="237">
        <f>S554*H554</f>
        <v>4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8" t="s">
        <v>160</v>
      </c>
      <c r="AT554" s="238" t="s">
        <v>155</v>
      </c>
      <c r="AU554" s="238" t="s">
        <v>165</v>
      </c>
      <c r="AY554" s="18" t="s">
        <v>153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8" t="s">
        <v>85</v>
      </c>
      <c r="BK554" s="239">
        <f>ROUND(I554*H554,2)</f>
        <v>0</v>
      </c>
      <c r="BL554" s="18" t="s">
        <v>160</v>
      </c>
      <c r="BM554" s="238" t="s">
        <v>760</v>
      </c>
    </row>
    <row r="555" s="2" customFormat="1">
      <c r="A555" s="39"/>
      <c r="B555" s="40"/>
      <c r="C555" s="41"/>
      <c r="D555" s="240" t="s">
        <v>162</v>
      </c>
      <c r="E555" s="41"/>
      <c r="F555" s="241" t="s">
        <v>761</v>
      </c>
      <c r="G555" s="41"/>
      <c r="H555" s="41"/>
      <c r="I555" s="242"/>
      <c r="J555" s="41"/>
      <c r="K555" s="41"/>
      <c r="L555" s="45"/>
      <c r="M555" s="243"/>
      <c r="N555" s="244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162</v>
      </c>
      <c r="AU555" s="18" t="s">
        <v>165</v>
      </c>
    </row>
    <row r="556" s="13" customFormat="1">
      <c r="A556" s="13"/>
      <c r="B556" s="245"/>
      <c r="C556" s="246"/>
      <c r="D556" s="240" t="s">
        <v>164</v>
      </c>
      <c r="E556" s="247" t="s">
        <v>1</v>
      </c>
      <c r="F556" s="248" t="s">
        <v>762</v>
      </c>
      <c r="G556" s="246"/>
      <c r="H556" s="249">
        <v>2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5" t="s">
        <v>164</v>
      </c>
      <c r="AU556" s="255" t="s">
        <v>165</v>
      </c>
      <c r="AV556" s="13" t="s">
        <v>87</v>
      </c>
      <c r="AW556" s="13" t="s">
        <v>34</v>
      </c>
      <c r="AX556" s="13" t="s">
        <v>85</v>
      </c>
      <c r="AY556" s="255" t="s">
        <v>153</v>
      </c>
    </row>
    <row r="557" s="2" customFormat="1" ht="21.75" customHeight="1">
      <c r="A557" s="39"/>
      <c r="B557" s="40"/>
      <c r="C557" s="227" t="s">
        <v>763</v>
      </c>
      <c r="D557" s="227" t="s">
        <v>155</v>
      </c>
      <c r="E557" s="228" t="s">
        <v>764</v>
      </c>
      <c r="F557" s="229" t="s">
        <v>765</v>
      </c>
      <c r="G557" s="230" t="s">
        <v>158</v>
      </c>
      <c r="H557" s="231">
        <v>1</v>
      </c>
      <c r="I557" s="232"/>
      <c r="J557" s="233">
        <f>ROUND(I557*H557,2)</f>
        <v>0</v>
      </c>
      <c r="K557" s="229" t="s">
        <v>159</v>
      </c>
      <c r="L557" s="45"/>
      <c r="M557" s="234" t="s">
        <v>1</v>
      </c>
      <c r="N557" s="235" t="s">
        <v>43</v>
      </c>
      <c r="O557" s="92"/>
      <c r="P557" s="236">
        <f>O557*H557</f>
        <v>0</v>
      </c>
      <c r="Q557" s="236">
        <v>0</v>
      </c>
      <c r="R557" s="236">
        <f>Q557*H557</f>
        <v>0</v>
      </c>
      <c r="S557" s="236">
        <v>0.086999999999999994</v>
      </c>
      <c r="T557" s="237">
        <f>S557*H557</f>
        <v>0.086999999999999994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8" t="s">
        <v>160</v>
      </c>
      <c r="AT557" s="238" t="s">
        <v>155</v>
      </c>
      <c r="AU557" s="238" t="s">
        <v>165</v>
      </c>
      <c r="AY557" s="18" t="s">
        <v>153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8" t="s">
        <v>85</v>
      </c>
      <c r="BK557" s="239">
        <f>ROUND(I557*H557,2)</f>
        <v>0</v>
      </c>
      <c r="BL557" s="18" t="s">
        <v>160</v>
      </c>
      <c r="BM557" s="238" t="s">
        <v>766</v>
      </c>
    </row>
    <row r="558" s="2" customFormat="1">
      <c r="A558" s="39"/>
      <c r="B558" s="40"/>
      <c r="C558" s="41"/>
      <c r="D558" s="240" t="s">
        <v>162</v>
      </c>
      <c r="E558" s="41"/>
      <c r="F558" s="241" t="s">
        <v>767</v>
      </c>
      <c r="G558" s="41"/>
      <c r="H558" s="41"/>
      <c r="I558" s="242"/>
      <c r="J558" s="41"/>
      <c r="K558" s="41"/>
      <c r="L558" s="45"/>
      <c r="M558" s="243"/>
      <c r="N558" s="244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162</v>
      </c>
      <c r="AU558" s="18" t="s">
        <v>165</v>
      </c>
    </row>
    <row r="559" s="2" customFormat="1">
      <c r="A559" s="39"/>
      <c r="B559" s="40"/>
      <c r="C559" s="41"/>
      <c r="D559" s="240" t="s">
        <v>218</v>
      </c>
      <c r="E559" s="41"/>
      <c r="F559" s="277" t="s">
        <v>768</v>
      </c>
      <c r="G559" s="41"/>
      <c r="H559" s="41"/>
      <c r="I559" s="242"/>
      <c r="J559" s="41"/>
      <c r="K559" s="41"/>
      <c r="L559" s="45"/>
      <c r="M559" s="243"/>
      <c r="N559" s="244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218</v>
      </c>
      <c r="AU559" s="18" t="s">
        <v>165</v>
      </c>
    </row>
    <row r="560" s="13" customFormat="1">
      <c r="A560" s="13"/>
      <c r="B560" s="245"/>
      <c r="C560" s="246"/>
      <c r="D560" s="240" t="s">
        <v>164</v>
      </c>
      <c r="E560" s="247" t="s">
        <v>1</v>
      </c>
      <c r="F560" s="248" t="s">
        <v>85</v>
      </c>
      <c r="G560" s="246"/>
      <c r="H560" s="249">
        <v>1</v>
      </c>
      <c r="I560" s="250"/>
      <c r="J560" s="246"/>
      <c r="K560" s="246"/>
      <c r="L560" s="251"/>
      <c r="M560" s="252"/>
      <c r="N560" s="253"/>
      <c r="O560" s="253"/>
      <c r="P560" s="253"/>
      <c r="Q560" s="253"/>
      <c r="R560" s="253"/>
      <c r="S560" s="253"/>
      <c r="T560" s="25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5" t="s">
        <v>164</v>
      </c>
      <c r="AU560" s="255" t="s">
        <v>165</v>
      </c>
      <c r="AV560" s="13" t="s">
        <v>87</v>
      </c>
      <c r="AW560" s="13" t="s">
        <v>34</v>
      </c>
      <c r="AX560" s="13" t="s">
        <v>85</v>
      </c>
      <c r="AY560" s="255" t="s">
        <v>153</v>
      </c>
    </row>
    <row r="561" s="2" customFormat="1" ht="24.15" customHeight="1">
      <c r="A561" s="39"/>
      <c r="B561" s="40"/>
      <c r="C561" s="227" t="s">
        <v>769</v>
      </c>
      <c r="D561" s="227" t="s">
        <v>155</v>
      </c>
      <c r="E561" s="228" t="s">
        <v>770</v>
      </c>
      <c r="F561" s="229" t="s">
        <v>771</v>
      </c>
      <c r="G561" s="230" t="s">
        <v>158</v>
      </c>
      <c r="H561" s="231">
        <v>11</v>
      </c>
      <c r="I561" s="232"/>
      <c r="J561" s="233">
        <f>ROUND(I561*H561,2)</f>
        <v>0</v>
      </c>
      <c r="K561" s="229" t="s">
        <v>159</v>
      </c>
      <c r="L561" s="45"/>
      <c r="M561" s="234" t="s">
        <v>1</v>
      </c>
      <c r="N561" s="235" t="s">
        <v>43</v>
      </c>
      <c r="O561" s="92"/>
      <c r="P561" s="236">
        <f>O561*H561</f>
        <v>0</v>
      </c>
      <c r="Q561" s="236">
        <v>0</v>
      </c>
      <c r="R561" s="236">
        <f>Q561*H561</f>
        <v>0</v>
      </c>
      <c r="S561" s="236">
        <v>0.082000000000000003</v>
      </c>
      <c r="T561" s="237">
        <f>S561*H561</f>
        <v>0.90200000000000002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8" t="s">
        <v>160</v>
      </c>
      <c r="AT561" s="238" t="s">
        <v>155</v>
      </c>
      <c r="AU561" s="238" t="s">
        <v>165</v>
      </c>
      <c r="AY561" s="18" t="s">
        <v>153</v>
      </c>
      <c r="BE561" s="239">
        <f>IF(N561="základní",J561,0)</f>
        <v>0</v>
      </c>
      <c r="BF561" s="239">
        <f>IF(N561="snížená",J561,0)</f>
        <v>0</v>
      </c>
      <c r="BG561" s="239">
        <f>IF(N561="zákl. přenesená",J561,0)</f>
        <v>0</v>
      </c>
      <c r="BH561" s="239">
        <f>IF(N561="sníž. přenesená",J561,0)</f>
        <v>0</v>
      </c>
      <c r="BI561" s="239">
        <f>IF(N561="nulová",J561,0)</f>
        <v>0</v>
      </c>
      <c r="BJ561" s="18" t="s">
        <v>85</v>
      </c>
      <c r="BK561" s="239">
        <f>ROUND(I561*H561,2)</f>
        <v>0</v>
      </c>
      <c r="BL561" s="18" t="s">
        <v>160</v>
      </c>
      <c r="BM561" s="238" t="s">
        <v>772</v>
      </c>
    </row>
    <row r="562" s="2" customFormat="1">
      <c r="A562" s="39"/>
      <c r="B562" s="40"/>
      <c r="C562" s="41"/>
      <c r="D562" s="240" t="s">
        <v>162</v>
      </c>
      <c r="E562" s="41"/>
      <c r="F562" s="241" t="s">
        <v>773</v>
      </c>
      <c r="G562" s="41"/>
      <c r="H562" s="41"/>
      <c r="I562" s="242"/>
      <c r="J562" s="41"/>
      <c r="K562" s="41"/>
      <c r="L562" s="45"/>
      <c r="M562" s="243"/>
      <c r="N562" s="244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162</v>
      </c>
      <c r="AU562" s="18" t="s">
        <v>165</v>
      </c>
    </row>
    <row r="563" s="14" customFormat="1">
      <c r="A563" s="14"/>
      <c r="B563" s="256"/>
      <c r="C563" s="257"/>
      <c r="D563" s="240" t="s">
        <v>164</v>
      </c>
      <c r="E563" s="258" t="s">
        <v>1</v>
      </c>
      <c r="F563" s="259" t="s">
        <v>774</v>
      </c>
      <c r="G563" s="257"/>
      <c r="H563" s="258" t="s">
        <v>1</v>
      </c>
      <c r="I563" s="260"/>
      <c r="J563" s="257"/>
      <c r="K563" s="257"/>
      <c r="L563" s="261"/>
      <c r="M563" s="262"/>
      <c r="N563" s="263"/>
      <c r="O563" s="263"/>
      <c r="P563" s="263"/>
      <c r="Q563" s="263"/>
      <c r="R563" s="263"/>
      <c r="S563" s="263"/>
      <c r="T563" s="26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5" t="s">
        <v>164</v>
      </c>
      <c r="AU563" s="265" t="s">
        <v>165</v>
      </c>
      <c r="AV563" s="14" t="s">
        <v>85</v>
      </c>
      <c r="AW563" s="14" t="s">
        <v>34</v>
      </c>
      <c r="AX563" s="14" t="s">
        <v>78</v>
      </c>
      <c r="AY563" s="265" t="s">
        <v>153</v>
      </c>
    </row>
    <row r="564" s="13" customFormat="1">
      <c r="A564" s="13"/>
      <c r="B564" s="245"/>
      <c r="C564" s="246"/>
      <c r="D564" s="240" t="s">
        <v>164</v>
      </c>
      <c r="E564" s="247" t="s">
        <v>1</v>
      </c>
      <c r="F564" s="248" t="s">
        <v>775</v>
      </c>
      <c r="G564" s="246"/>
      <c r="H564" s="249">
        <v>1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5" t="s">
        <v>164</v>
      </c>
      <c r="AU564" s="255" t="s">
        <v>165</v>
      </c>
      <c r="AV564" s="13" t="s">
        <v>87</v>
      </c>
      <c r="AW564" s="13" t="s">
        <v>34</v>
      </c>
      <c r="AX564" s="13" t="s">
        <v>78</v>
      </c>
      <c r="AY564" s="255" t="s">
        <v>153</v>
      </c>
    </row>
    <row r="565" s="13" customFormat="1">
      <c r="A565" s="13"/>
      <c r="B565" s="245"/>
      <c r="C565" s="246"/>
      <c r="D565" s="240" t="s">
        <v>164</v>
      </c>
      <c r="E565" s="247" t="s">
        <v>1</v>
      </c>
      <c r="F565" s="248" t="s">
        <v>776</v>
      </c>
      <c r="G565" s="246"/>
      <c r="H565" s="249">
        <v>2</v>
      </c>
      <c r="I565" s="250"/>
      <c r="J565" s="246"/>
      <c r="K565" s="246"/>
      <c r="L565" s="251"/>
      <c r="M565" s="252"/>
      <c r="N565" s="253"/>
      <c r="O565" s="253"/>
      <c r="P565" s="253"/>
      <c r="Q565" s="253"/>
      <c r="R565" s="253"/>
      <c r="S565" s="253"/>
      <c r="T565" s="25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5" t="s">
        <v>164</v>
      </c>
      <c r="AU565" s="255" t="s">
        <v>165</v>
      </c>
      <c r="AV565" s="13" t="s">
        <v>87</v>
      </c>
      <c r="AW565" s="13" t="s">
        <v>34</v>
      </c>
      <c r="AX565" s="13" t="s">
        <v>78</v>
      </c>
      <c r="AY565" s="255" t="s">
        <v>153</v>
      </c>
    </row>
    <row r="566" s="14" customFormat="1">
      <c r="A566" s="14"/>
      <c r="B566" s="256"/>
      <c r="C566" s="257"/>
      <c r="D566" s="240" t="s">
        <v>164</v>
      </c>
      <c r="E566" s="258" t="s">
        <v>1</v>
      </c>
      <c r="F566" s="259" t="s">
        <v>522</v>
      </c>
      <c r="G566" s="257"/>
      <c r="H566" s="258" t="s">
        <v>1</v>
      </c>
      <c r="I566" s="260"/>
      <c r="J566" s="257"/>
      <c r="K566" s="257"/>
      <c r="L566" s="261"/>
      <c r="M566" s="262"/>
      <c r="N566" s="263"/>
      <c r="O566" s="263"/>
      <c r="P566" s="263"/>
      <c r="Q566" s="263"/>
      <c r="R566" s="263"/>
      <c r="S566" s="263"/>
      <c r="T566" s="26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5" t="s">
        <v>164</v>
      </c>
      <c r="AU566" s="265" t="s">
        <v>165</v>
      </c>
      <c r="AV566" s="14" t="s">
        <v>85</v>
      </c>
      <c r="AW566" s="14" t="s">
        <v>34</v>
      </c>
      <c r="AX566" s="14" t="s">
        <v>78</v>
      </c>
      <c r="AY566" s="265" t="s">
        <v>153</v>
      </c>
    </row>
    <row r="567" s="13" customFormat="1">
      <c r="A567" s="13"/>
      <c r="B567" s="245"/>
      <c r="C567" s="246"/>
      <c r="D567" s="240" t="s">
        <v>164</v>
      </c>
      <c r="E567" s="247" t="s">
        <v>1</v>
      </c>
      <c r="F567" s="248" t="s">
        <v>523</v>
      </c>
      <c r="G567" s="246"/>
      <c r="H567" s="249">
        <v>2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5" t="s">
        <v>164</v>
      </c>
      <c r="AU567" s="255" t="s">
        <v>165</v>
      </c>
      <c r="AV567" s="13" t="s">
        <v>87</v>
      </c>
      <c r="AW567" s="13" t="s">
        <v>34</v>
      </c>
      <c r="AX567" s="13" t="s">
        <v>78</v>
      </c>
      <c r="AY567" s="255" t="s">
        <v>153</v>
      </c>
    </row>
    <row r="568" s="13" customFormat="1">
      <c r="A568" s="13"/>
      <c r="B568" s="245"/>
      <c r="C568" s="246"/>
      <c r="D568" s="240" t="s">
        <v>164</v>
      </c>
      <c r="E568" s="247" t="s">
        <v>1</v>
      </c>
      <c r="F568" s="248" t="s">
        <v>777</v>
      </c>
      <c r="G568" s="246"/>
      <c r="H568" s="249">
        <v>2</v>
      </c>
      <c r="I568" s="250"/>
      <c r="J568" s="246"/>
      <c r="K568" s="246"/>
      <c r="L568" s="251"/>
      <c r="M568" s="252"/>
      <c r="N568" s="253"/>
      <c r="O568" s="253"/>
      <c r="P568" s="253"/>
      <c r="Q568" s="253"/>
      <c r="R568" s="253"/>
      <c r="S568" s="253"/>
      <c r="T568" s="25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5" t="s">
        <v>164</v>
      </c>
      <c r="AU568" s="255" t="s">
        <v>165</v>
      </c>
      <c r="AV568" s="13" t="s">
        <v>87</v>
      </c>
      <c r="AW568" s="13" t="s">
        <v>34</v>
      </c>
      <c r="AX568" s="13" t="s">
        <v>78</v>
      </c>
      <c r="AY568" s="255" t="s">
        <v>153</v>
      </c>
    </row>
    <row r="569" s="13" customFormat="1">
      <c r="A569" s="13"/>
      <c r="B569" s="245"/>
      <c r="C569" s="246"/>
      <c r="D569" s="240" t="s">
        <v>164</v>
      </c>
      <c r="E569" s="247" t="s">
        <v>1</v>
      </c>
      <c r="F569" s="248" t="s">
        <v>778</v>
      </c>
      <c r="G569" s="246"/>
      <c r="H569" s="249">
        <v>2</v>
      </c>
      <c r="I569" s="250"/>
      <c r="J569" s="246"/>
      <c r="K569" s="246"/>
      <c r="L569" s="251"/>
      <c r="M569" s="252"/>
      <c r="N569" s="253"/>
      <c r="O569" s="253"/>
      <c r="P569" s="253"/>
      <c r="Q569" s="253"/>
      <c r="R569" s="253"/>
      <c r="S569" s="253"/>
      <c r="T569" s="25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5" t="s">
        <v>164</v>
      </c>
      <c r="AU569" s="255" t="s">
        <v>165</v>
      </c>
      <c r="AV569" s="13" t="s">
        <v>87</v>
      </c>
      <c r="AW569" s="13" t="s">
        <v>34</v>
      </c>
      <c r="AX569" s="13" t="s">
        <v>78</v>
      </c>
      <c r="AY569" s="255" t="s">
        <v>153</v>
      </c>
    </row>
    <row r="570" s="13" customFormat="1">
      <c r="A570" s="13"/>
      <c r="B570" s="245"/>
      <c r="C570" s="246"/>
      <c r="D570" s="240" t="s">
        <v>164</v>
      </c>
      <c r="E570" s="247" t="s">
        <v>1</v>
      </c>
      <c r="F570" s="248" t="s">
        <v>531</v>
      </c>
      <c r="G570" s="246"/>
      <c r="H570" s="249">
        <v>2</v>
      </c>
      <c r="I570" s="250"/>
      <c r="J570" s="246"/>
      <c r="K570" s="246"/>
      <c r="L570" s="251"/>
      <c r="M570" s="252"/>
      <c r="N570" s="253"/>
      <c r="O570" s="253"/>
      <c r="P570" s="253"/>
      <c r="Q570" s="253"/>
      <c r="R570" s="253"/>
      <c r="S570" s="253"/>
      <c r="T570" s="25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5" t="s">
        <v>164</v>
      </c>
      <c r="AU570" s="255" t="s">
        <v>165</v>
      </c>
      <c r="AV570" s="13" t="s">
        <v>87</v>
      </c>
      <c r="AW570" s="13" t="s">
        <v>34</v>
      </c>
      <c r="AX570" s="13" t="s">
        <v>78</v>
      </c>
      <c r="AY570" s="255" t="s">
        <v>153</v>
      </c>
    </row>
    <row r="571" s="15" customFormat="1">
      <c r="A571" s="15"/>
      <c r="B571" s="266"/>
      <c r="C571" s="267"/>
      <c r="D571" s="240" t="s">
        <v>164</v>
      </c>
      <c r="E571" s="268" t="s">
        <v>1</v>
      </c>
      <c r="F571" s="269" t="s">
        <v>198</v>
      </c>
      <c r="G571" s="267"/>
      <c r="H571" s="270">
        <v>11</v>
      </c>
      <c r="I571" s="271"/>
      <c r="J571" s="267"/>
      <c r="K571" s="267"/>
      <c r="L571" s="272"/>
      <c r="M571" s="273"/>
      <c r="N571" s="274"/>
      <c r="O571" s="274"/>
      <c r="P571" s="274"/>
      <c r="Q571" s="274"/>
      <c r="R571" s="274"/>
      <c r="S571" s="274"/>
      <c r="T571" s="27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76" t="s">
        <v>164</v>
      </c>
      <c r="AU571" s="276" t="s">
        <v>165</v>
      </c>
      <c r="AV571" s="15" t="s">
        <v>160</v>
      </c>
      <c r="AW571" s="15" t="s">
        <v>34</v>
      </c>
      <c r="AX571" s="15" t="s">
        <v>85</v>
      </c>
      <c r="AY571" s="276" t="s">
        <v>153</v>
      </c>
    </row>
    <row r="572" s="2" customFormat="1" ht="24.15" customHeight="1">
      <c r="A572" s="39"/>
      <c r="B572" s="40"/>
      <c r="C572" s="227" t="s">
        <v>779</v>
      </c>
      <c r="D572" s="227" t="s">
        <v>155</v>
      </c>
      <c r="E572" s="228" t="s">
        <v>780</v>
      </c>
      <c r="F572" s="229" t="s">
        <v>781</v>
      </c>
      <c r="G572" s="230" t="s">
        <v>158</v>
      </c>
      <c r="H572" s="231">
        <v>6</v>
      </c>
      <c r="I572" s="232"/>
      <c r="J572" s="233">
        <f>ROUND(I572*H572,2)</f>
        <v>0</v>
      </c>
      <c r="K572" s="229" t="s">
        <v>159</v>
      </c>
      <c r="L572" s="45"/>
      <c r="M572" s="234" t="s">
        <v>1</v>
      </c>
      <c r="N572" s="235" t="s">
        <v>43</v>
      </c>
      <c r="O572" s="92"/>
      <c r="P572" s="236">
        <f>O572*H572</f>
        <v>0</v>
      </c>
      <c r="Q572" s="236">
        <v>0</v>
      </c>
      <c r="R572" s="236">
        <f>Q572*H572</f>
        <v>0</v>
      </c>
      <c r="S572" s="236">
        <v>0.0040000000000000001</v>
      </c>
      <c r="T572" s="237">
        <f>S572*H572</f>
        <v>0.024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8" t="s">
        <v>160</v>
      </c>
      <c r="AT572" s="238" t="s">
        <v>155</v>
      </c>
      <c r="AU572" s="238" t="s">
        <v>165</v>
      </c>
      <c r="AY572" s="18" t="s">
        <v>153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8" t="s">
        <v>85</v>
      </c>
      <c r="BK572" s="239">
        <f>ROUND(I572*H572,2)</f>
        <v>0</v>
      </c>
      <c r="BL572" s="18" t="s">
        <v>160</v>
      </c>
      <c r="BM572" s="238" t="s">
        <v>782</v>
      </c>
    </row>
    <row r="573" s="2" customFormat="1">
      <c r="A573" s="39"/>
      <c r="B573" s="40"/>
      <c r="C573" s="41"/>
      <c r="D573" s="240" t="s">
        <v>162</v>
      </c>
      <c r="E573" s="41"/>
      <c r="F573" s="241" t="s">
        <v>783</v>
      </c>
      <c r="G573" s="41"/>
      <c r="H573" s="41"/>
      <c r="I573" s="242"/>
      <c r="J573" s="41"/>
      <c r="K573" s="41"/>
      <c r="L573" s="45"/>
      <c r="M573" s="243"/>
      <c r="N573" s="244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162</v>
      </c>
      <c r="AU573" s="18" t="s">
        <v>165</v>
      </c>
    </row>
    <row r="574" s="13" customFormat="1">
      <c r="A574" s="13"/>
      <c r="B574" s="245"/>
      <c r="C574" s="246"/>
      <c r="D574" s="240" t="s">
        <v>164</v>
      </c>
      <c r="E574" s="247" t="s">
        <v>1</v>
      </c>
      <c r="F574" s="248" t="s">
        <v>784</v>
      </c>
      <c r="G574" s="246"/>
      <c r="H574" s="249">
        <v>6</v>
      </c>
      <c r="I574" s="250"/>
      <c r="J574" s="246"/>
      <c r="K574" s="246"/>
      <c r="L574" s="251"/>
      <c r="M574" s="252"/>
      <c r="N574" s="253"/>
      <c r="O574" s="253"/>
      <c r="P574" s="253"/>
      <c r="Q574" s="253"/>
      <c r="R574" s="253"/>
      <c r="S574" s="253"/>
      <c r="T574" s="25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5" t="s">
        <v>164</v>
      </c>
      <c r="AU574" s="255" t="s">
        <v>165</v>
      </c>
      <c r="AV574" s="13" t="s">
        <v>87</v>
      </c>
      <c r="AW574" s="13" t="s">
        <v>34</v>
      </c>
      <c r="AX574" s="13" t="s">
        <v>85</v>
      </c>
      <c r="AY574" s="255" t="s">
        <v>153</v>
      </c>
    </row>
    <row r="575" s="2" customFormat="1" ht="33" customHeight="1">
      <c r="A575" s="39"/>
      <c r="B575" s="40"/>
      <c r="C575" s="227" t="s">
        <v>785</v>
      </c>
      <c r="D575" s="227" t="s">
        <v>155</v>
      </c>
      <c r="E575" s="228" t="s">
        <v>786</v>
      </c>
      <c r="F575" s="229" t="s">
        <v>787</v>
      </c>
      <c r="G575" s="230" t="s">
        <v>355</v>
      </c>
      <c r="H575" s="231">
        <v>9</v>
      </c>
      <c r="I575" s="232"/>
      <c r="J575" s="233">
        <f>ROUND(I575*H575,2)</f>
        <v>0</v>
      </c>
      <c r="K575" s="229" t="s">
        <v>159</v>
      </c>
      <c r="L575" s="45"/>
      <c r="M575" s="234" t="s">
        <v>1</v>
      </c>
      <c r="N575" s="235" t="s">
        <v>43</v>
      </c>
      <c r="O575" s="92"/>
      <c r="P575" s="236">
        <f>O575*H575</f>
        <v>0</v>
      </c>
      <c r="Q575" s="236">
        <v>0</v>
      </c>
      <c r="R575" s="236">
        <f>Q575*H575</f>
        <v>0</v>
      </c>
      <c r="S575" s="236">
        <v>0</v>
      </c>
      <c r="T575" s="237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8" t="s">
        <v>160</v>
      </c>
      <c r="AT575" s="238" t="s">
        <v>155</v>
      </c>
      <c r="AU575" s="238" t="s">
        <v>165</v>
      </c>
      <c r="AY575" s="18" t="s">
        <v>153</v>
      </c>
      <c r="BE575" s="239">
        <f>IF(N575="základní",J575,0)</f>
        <v>0</v>
      </c>
      <c r="BF575" s="239">
        <f>IF(N575="snížená",J575,0)</f>
        <v>0</v>
      </c>
      <c r="BG575" s="239">
        <f>IF(N575="zákl. přenesená",J575,0)</f>
        <v>0</v>
      </c>
      <c r="BH575" s="239">
        <f>IF(N575="sníž. přenesená",J575,0)</f>
        <v>0</v>
      </c>
      <c r="BI575" s="239">
        <f>IF(N575="nulová",J575,0)</f>
        <v>0</v>
      </c>
      <c r="BJ575" s="18" t="s">
        <v>85</v>
      </c>
      <c r="BK575" s="239">
        <f>ROUND(I575*H575,2)</f>
        <v>0</v>
      </c>
      <c r="BL575" s="18" t="s">
        <v>160</v>
      </c>
      <c r="BM575" s="238" t="s">
        <v>788</v>
      </c>
    </row>
    <row r="576" s="2" customFormat="1">
      <c r="A576" s="39"/>
      <c r="B576" s="40"/>
      <c r="C576" s="41"/>
      <c r="D576" s="240" t="s">
        <v>162</v>
      </c>
      <c r="E576" s="41"/>
      <c r="F576" s="241" t="s">
        <v>789</v>
      </c>
      <c r="G576" s="41"/>
      <c r="H576" s="41"/>
      <c r="I576" s="242"/>
      <c r="J576" s="41"/>
      <c r="K576" s="41"/>
      <c r="L576" s="45"/>
      <c r="M576" s="243"/>
      <c r="N576" s="244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162</v>
      </c>
      <c r="AU576" s="18" t="s">
        <v>165</v>
      </c>
    </row>
    <row r="577" s="13" customFormat="1">
      <c r="A577" s="13"/>
      <c r="B577" s="245"/>
      <c r="C577" s="246"/>
      <c r="D577" s="240" t="s">
        <v>164</v>
      </c>
      <c r="E577" s="247" t="s">
        <v>1</v>
      </c>
      <c r="F577" s="248" t="s">
        <v>213</v>
      </c>
      <c r="G577" s="246"/>
      <c r="H577" s="249">
        <v>9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5" t="s">
        <v>164</v>
      </c>
      <c r="AU577" s="255" t="s">
        <v>165</v>
      </c>
      <c r="AV577" s="13" t="s">
        <v>87</v>
      </c>
      <c r="AW577" s="13" t="s">
        <v>34</v>
      </c>
      <c r="AX577" s="13" t="s">
        <v>85</v>
      </c>
      <c r="AY577" s="255" t="s">
        <v>153</v>
      </c>
    </row>
    <row r="578" s="2" customFormat="1" ht="24.15" customHeight="1">
      <c r="A578" s="39"/>
      <c r="B578" s="40"/>
      <c r="C578" s="227" t="s">
        <v>790</v>
      </c>
      <c r="D578" s="227" t="s">
        <v>155</v>
      </c>
      <c r="E578" s="228" t="s">
        <v>791</v>
      </c>
      <c r="F578" s="229" t="s">
        <v>792</v>
      </c>
      <c r="G578" s="230" t="s">
        <v>323</v>
      </c>
      <c r="H578" s="231">
        <v>25</v>
      </c>
      <c r="I578" s="232"/>
      <c r="J578" s="233">
        <f>ROUND(I578*H578,2)</f>
        <v>0</v>
      </c>
      <c r="K578" s="229" t="s">
        <v>159</v>
      </c>
      <c r="L578" s="45"/>
      <c r="M578" s="234" t="s">
        <v>1</v>
      </c>
      <c r="N578" s="235" t="s">
        <v>43</v>
      </c>
      <c r="O578" s="92"/>
      <c r="P578" s="236">
        <f>O578*H578</f>
        <v>0</v>
      </c>
      <c r="Q578" s="236">
        <v>0</v>
      </c>
      <c r="R578" s="236">
        <f>Q578*H578</f>
        <v>0</v>
      </c>
      <c r="S578" s="236">
        <v>0</v>
      </c>
      <c r="T578" s="237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8" t="s">
        <v>160</v>
      </c>
      <c r="AT578" s="238" t="s">
        <v>155</v>
      </c>
      <c r="AU578" s="238" t="s">
        <v>165</v>
      </c>
      <c r="AY578" s="18" t="s">
        <v>153</v>
      </c>
      <c r="BE578" s="239">
        <f>IF(N578="základní",J578,0)</f>
        <v>0</v>
      </c>
      <c r="BF578" s="239">
        <f>IF(N578="snížená",J578,0)</f>
        <v>0</v>
      </c>
      <c r="BG578" s="239">
        <f>IF(N578="zákl. přenesená",J578,0)</f>
        <v>0</v>
      </c>
      <c r="BH578" s="239">
        <f>IF(N578="sníž. přenesená",J578,0)</f>
        <v>0</v>
      </c>
      <c r="BI578" s="239">
        <f>IF(N578="nulová",J578,0)</f>
        <v>0</v>
      </c>
      <c r="BJ578" s="18" t="s">
        <v>85</v>
      </c>
      <c r="BK578" s="239">
        <f>ROUND(I578*H578,2)</f>
        <v>0</v>
      </c>
      <c r="BL578" s="18" t="s">
        <v>160</v>
      </c>
      <c r="BM578" s="238" t="s">
        <v>793</v>
      </c>
    </row>
    <row r="579" s="2" customFormat="1">
      <c r="A579" s="39"/>
      <c r="B579" s="40"/>
      <c r="C579" s="41"/>
      <c r="D579" s="240" t="s">
        <v>162</v>
      </c>
      <c r="E579" s="41"/>
      <c r="F579" s="241" t="s">
        <v>794</v>
      </c>
      <c r="G579" s="41"/>
      <c r="H579" s="41"/>
      <c r="I579" s="242"/>
      <c r="J579" s="41"/>
      <c r="K579" s="41"/>
      <c r="L579" s="45"/>
      <c r="M579" s="243"/>
      <c r="N579" s="244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162</v>
      </c>
      <c r="AU579" s="18" t="s">
        <v>165</v>
      </c>
    </row>
    <row r="580" s="13" customFormat="1">
      <c r="A580" s="13"/>
      <c r="B580" s="245"/>
      <c r="C580" s="246"/>
      <c r="D580" s="240" t="s">
        <v>164</v>
      </c>
      <c r="E580" s="247" t="s">
        <v>1</v>
      </c>
      <c r="F580" s="248" t="s">
        <v>795</v>
      </c>
      <c r="G580" s="246"/>
      <c r="H580" s="249">
        <v>10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5" t="s">
        <v>164</v>
      </c>
      <c r="AU580" s="255" t="s">
        <v>165</v>
      </c>
      <c r="AV580" s="13" t="s">
        <v>87</v>
      </c>
      <c r="AW580" s="13" t="s">
        <v>34</v>
      </c>
      <c r="AX580" s="13" t="s">
        <v>78</v>
      </c>
      <c r="AY580" s="255" t="s">
        <v>153</v>
      </c>
    </row>
    <row r="581" s="13" customFormat="1">
      <c r="A581" s="13"/>
      <c r="B581" s="245"/>
      <c r="C581" s="246"/>
      <c r="D581" s="240" t="s">
        <v>164</v>
      </c>
      <c r="E581" s="247" t="s">
        <v>1</v>
      </c>
      <c r="F581" s="248" t="s">
        <v>796</v>
      </c>
      <c r="G581" s="246"/>
      <c r="H581" s="249">
        <v>15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5" t="s">
        <v>164</v>
      </c>
      <c r="AU581" s="255" t="s">
        <v>165</v>
      </c>
      <c r="AV581" s="13" t="s">
        <v>87</v>
      </c>
      <c r="AW581" s="13" t="s">
        <v>34</v>
      </c>
      <c r="AX581" s="13" t="s">
        <v>78</v>
      </c>
      <c r="AY581" s="255" t="s">
        <v>153</v>
      </c>
    </row>
    <row r="582" s="15" customFormat="1">
      <c r="A582" s="15"/>
      <c r="B582" s="266"/>
      <c r="C582" s="267"/>
      <c r="D582" s="240" t="s">
        <v>164</v>
      </c>
      <c r="E582" s="268" t="s">
        <v>1</v>
      </c>
      <c r="F582" s="269" t="s">
        <v>198</v>
      </c>
      <c r="G582" s="267"/>
      <c r="H582" s="270">
        <v>25</v>
      </c>
      <c r="I582" s="271"/>
      <c r="J582" s="267"/>
      <c r="K582" s="267"/>
      <c r="L582" s="272"/>
      <c r="M582" s="273"/>
      <c r="N582" s="274"/>
      <c r="O582" s="274"/>
      <c r="P582" s="274"/>
      <c r="Q582" s="274"/>
      <c r="R582" s="274"/>
      <c r="S582" s="274"/>
      <c r="T582" s="27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76" t="s">
        <v>164</v>
      </c>
      <c r="AU582" s="276" t="s">
        <v>165</v>
      </c>
      <c r="AV582" s="15" t="s">
        <v>160</v>
      </c>
      <c r="AW582" s="15" t="s">
        <v>34</v>
      </c>
      <c r="AX582" s="15" t="s">
        <v>85</v>
      </c>
      <c r="AY582" s="276" t="s">
        <v>153</v>
      </c>
    </row>
    <row r="583" s="12" customFormat="1" ht="22.8" customHeight="1">
      <c r="A583" s="12"/>
      <c r="B583" s="211"/>
      <c r="C583" s="212"/>
      <c r="D583" s="213" t="s">
        <v>77</v>
      </c>
      <c r="E583" s="225" t="s">
        <v>797</v>
      </c>
      <c r="F583" s="225" t="s">
        <v>798</v>
      </c>
      <c r="G583" s="212"/>
      <c r="H583" s="212"/>
      <c r="I583" s="215"/>
      <c r="J583" s="226">
        <f>BK583</f>
        <v>0</v>
      </c>
      <c r="K583" s="212"/>
      <c r="L583" s="217"/>
      <c r="M583" s="218"/>
      <c r="N583" s="219"/>
      <c r="O583" s="219"/>
      <c r="P583" s="220">
        <f>SUM(P584:P632)</f>
        <v>0</v>
      </c>
      <c r="Q583" s="219"/>
      <c r="R583" s="220">
        <f>SUM(R584:R632)</f>
        <v>0</v>
      </c>
      <c r="S583" s="219"/>
      <c r="T583" s="221">
        <f>SUM(T584:T632)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22" t="s">
        <v>85</v>
      </c>
      <c r="AT583" s="223" t="s">
        <v>77</v>
      </c>
      <c r="AU583" s="223" t="s">
        <v>85</v>
      </c>
      <c r="AY583" s="222" t="s">
        <v>153</v>
      </c>
      <c r="BK583" s="224">
        <f>SUM(BK584:BK632)</f>
        <v>0</v>
      </c>
    </row>
    <row r="584" s="2" customFormat="1" ht="21.75" customHeight="1">
      <c r="A584" s="39"/>
      <c r="B584" s="40"/>
      <c r="C584" s="227" t="s">
        <v>799</v>
      </c>
      <c r="D584" s="227" t="s">
        <v>155</v>
      </c>
      <c r="E584" s="228" t="s">
        <v>800</v>
      </c>
      <c r="F584" s="229" t="s">
        <v>801</v>
      </c>
      <c r="G584" s="230" t="s">
        <v>302</v>
      </c>
      <c r="H584" s="231">
        <v>268.25</v>
      </c>
      <c r="I584" s="232"/>
      <c r="J584" s="233">
        <f>ROUND(I584*H584,2)</f>
        <v>0</v>
      </c>
      <c r="K584" s="229" t="s">
        <v>159</v>
      </c>
      <c r="L584" s="45"/>
      <c r="M584" s="234" t="s">
        <v>1</v>
      </c>
      <c r="N584" s="235" t="s">
        <v>43</v>
      </c>
      <c r="O584" s="92"/>
      <c r="P584" s="236">
        <f>O584*H584</f>
        <v>0</v>
      </c>
      <c r="Q584" s="236">
        <v>0</v>
      </c>
      <c r="R584" s="236">
        <f>Q584*H584</f>
        <v>0</v>
      </c>
      <c r="S584" s="236">
        <v>0</v>
      </c>
      <c r="T584" s="237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8" t="s">
        <v>160</v>
      </c>
      <c r="AT584" s="238" t="s">
        <v>155</v>
      </c>
      <c r="AU584" s="238" t="s">
        <v>87</v>
      </c>
      <c r="AY584" s="18" t="s">
        <v>153</v>
      </c>
      <c r="BE584" s="239">
        <f>IF(N584="základní",J584,0)</f>
        <v>0</v>
      </c>
      <c r="BF584" s="239">
        <f>IF(N584="snížená",J584,0)</f>
        <v>0</v>
      </c>
      <c r="BG584" s="239">
        <f>IF(N584="zákl. přenesená",J584,0)</f>
        <v>0</v>
      </c>
      <c r="BH584" s="239">
        <f>IF(N584="sníž. přenesená",J584,0)</f>
        <v>0</v>
      </c>
      <c r="BI584" s="239">
        <f>IF(N584="nulová",J584,0)</f>
        <v>0</v>
      </c>
      <c r="BJ584" s="18" t="s">
        <v>85</v>
      </c>
      <c r="BK584" s="239">
        <f>ROUND(I584*H584,2)</f>
        <v>0</v>
      </c>
      <c r="BL584" s="18" t="s">
        <v>160</v>
      </c>
      <c r="BM584" s="238" t="s">
        <v>802</v>
      </c>
    </row>
    <row r="585" s="2" customFormat="1">
      <c r="A585" s="39"/>
      <c r="B585" s="40"/>
      <c r="C585" s="41"/>
      <c r="D585" s="240" t="s">
        <v>162</v>
      </c>
      <c r="E585" s="41"/>
      <c r="F585" s="241" t="s">
        <v>803</v>
      </c>
      <c r="G585" s="41"/>
      <c r="H585" s="41"/>
      <c r="I585" s="242"/>
      <c r="J585" s="41"/>
      <c r="K585" s="41"/>
      <c r="L585" s="45"/>
      <c r="M585" s="243"/>
      <c r="N585" s="244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162</v>
      </c>
      <c r="AU585" s="18" t="s">
        <v>87</v>
      </c>
    </row>
    <row r="586" s="13" customFormat="1">
      <c r="A586" s="13"/>
      <c r="B586" s="245"/>
      <c r="C586" s="246"/>
      <c r="D586" s="240" t="s">
        <v>164</v>
      </c>
      <c r="E586" s="247" t="s">
        <v>1</v>
      </c>
      <c r="F586" s="248" t="s">
        <v>804</v>
      </c>
      <c r="G586" s="246"/>
      <c r="H586" s="249">
        <v>190.71299999999999</v>
      </c>
      <c r="I586" s="250"/>
      <c r="J586" s="246"/>
      <c r="K586" s="246"/>
      <c r="L586" s="251"/>
      <c r="M586" s="252"/>
      <c r="N586" s="253"/>
      <c r="O586" s="253"/>
      <c r="P586" s="253"/>
      <c r="Q586" s="253"/>
      <c r="R586" s="253"/>
      <c r="S586" s="253"/>
      <c r="T586" s="25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5" t="s">
        <v>164</v>
      </c>
      <c r="AU586" s="255" t="s">
        <v>87</v>
      </c>
      <c r="AV586" s="13" t="s">
        <v>87</v>
      </c>
      <c r="AW586" s="13" t="s">
        <v>34</v>
      </c>
      <c r="AX586" s="13" t="s">
        <v>78</v>
      </c>
      <c r="AY586" s="255" t="s">
        <v>153</v>
      </c>
    </row>
    <row r="587" s="13" customFormat="1">
      <c r="A587" s="13"/>
      <c r="B587" s="245"/>
      <c r="C587" s="246"/>
      <c r="D587" s="240" t="s">
        <v>164</v>
      </c>
      <c r="E587" s="247" t="s">
        <v>1</v>
      </c>
      <c r="F587" s="248" t="s">
        <v>805</v>
      </c>
      <c r="G587" s="246"/>
      <c r="H587" s="249">
        <v>54.878999999999998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5" t="s">
        <v>164</v>
      </c>
      <c r="AU587" s="255" t="s">
        <v>87</v>
      </c>
      <c r="AV587" s="13" t="s">
        <v>87</v>
      </c>
      <c r="AW587" s="13" t="s">
        <v>34</v>
      </c>
      <c r="AX587" s="13" t="s">
        <v>78</v>
      </c>
      <c r="AY587" s="255" t="s">
        <v>153</v>
      </c>
    </row>
    <row r="588" s="13" customFormat="1">
      <c r="A588" s="13"/>
      <c r="B588" s="245"/>
      <c r="C588" s="246"/>
      <c r="D588" s="240" t="s">
        <v>164</v>
      </c>
      <c r="E588" s="247" t="s">
        <v>1</v>
      </c>
      <c r="F588" s="248" t="s">
        <v>806</v>
      </c>
      <c r="G588" s="246"/>
      <c r="H588" s="249">
        <v>22.658000000000001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5" t="s">
        <v>164</v>
      </c>
      <c r="AU588" s="255" t="s">
        <v>87</v>
      </c>
      <c r="AV588" s="13" t="s">
        <v>87</v>
      </c>
      <c r="AW588" s="13" t="s">
        <v>34</v>
      </c>
      <c r="AX588" s="13" t="s">
        <v>78</v>
      </c>
      <c r="AY588" s="255" t="s">
        <v>153</v>
      </c>
    </row>
    <row r="589" s="15" customFormat="1">
      <c r="A589" s="15"/>
      <c r="B589" s="266"/>
      <c r="C589" s="267"/>
      <c r="D589" s="240" t="s">
        <v>164</v>
      </c>
      <c r="E589" s="268" t="s">
        <v>1</v>
      </c>
      <c r="F589" s="269" t="s">
        <v>198</v>
      </c>
      <c r="G589" s="267"/>
      <c r="H589" s="270">
        <v>268.25</v>
      </c>
      <c r="I589" s="271"/>
      <c r="J589" s="267"/>
      <c r="K589" s="267"/>
      <c r="L589" s="272"/>
      <c r="M589" s="273"/>
      <c r="N589" s="274"/>
      <c r="O589" s="274"/>
      <c r="P589" s="274"/>
      <c r="Q589" s="274"/>
      <c r="R589" s="274"/>
      <c r="S589" s="274"/>
      <c r="T589" s="27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6" t="s">
        <v>164</v>
      </c>
      <c r="AU589" s="276" t="s">
        <v>87</v>
      </c>
      <c r="AV589" s="15" t="s">
        <v>160</v>
      </c>
      <c r="AW589" s="15" t="s">
        <v>34</v>
      </c>
      <c r="AX589" s="15" t="s">
        <v>85</v>
      </c>
      <c r="AY589" s="276" t="s">
        <v>153</v>
      </c>
    </row>
    <row r="590" s="2" customFormat="1" ht="24.15" customHeight="1">
      <c r="A590" s="39"/>
      <c r="B590" s="40"/>
      <c r="C590" s="227" t="s">
        <v>807</v>
      </c>
      <c r="D590" s="227" t="s">
        <v>155</v>
      </c>
      <c r="E590" s="228" t="s">
        <v>808</v>
      </c>
      <c r="F590" s="229" t="s">
        <v>809</v>
      </c>
      <c r="G590" s="230" t="s">
        <v>302</v>
      </c>
      <c r="H590" s="231">
        <v>2414.2440000000001</v>
      </c>
      <c r="I590" s="232"/>
      <c r="J590" s="233">
        <f>ROUND(I590*H590,2)</f>
        <v>0</v>
      </c>
      <c r="K590" s="229" t="s">
        <v>159</v>
      </c>
      <c r="L590" s="45"/>
      <c r="M590" s="234" t="s">
        <v>1</v>
      </c>
      <c r="N590" s="235" t="s">
        <v>43</v>
      </c>
      <c r="O590" s="92"/>
      <c r="P590" s="236">
        <f>O590*H590</f>
        <v>0</v>
      </c>
      <c r="Q590" s="236">
        <v>0</v>
      </c>
      <c r="R590" s="236">
        <f>Q590*H590</f>
        <v>0</v>
      </c>
      <c r="S590" s="236">
        <v>0</v>
      </c>
      <c r="T590" s="237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8" t="s">
        <v>160</v>
      </c>
      <c r="AT590" s="238" t="s">
        <v>155</v>
      </c>
      <c r="AU590" s="238" t="s">
        <v>87</v>
      </c>
      <c r="AY590" s="18" t="s">
        <v>153</v>
      </c>
      <c r="BE590" s="239">
        <f>IF(N590="základní",J590,0)</f>
        <v>0</v>
      </c>
      <c r="BF590" s="239">
        <f>IF(N590="snížená",J590,0)</f>
        <v>0</v>
      </c>
      <c r="BG590" s="239">
        <f>IF(N590="zákl. přenesená",J590,0)</f>
        <v>0</v>
      </c>
      <c r="BH590" s="239">
        <f>IF(N590="sníž. přenesená",J590,0)</f>
        <v>0</v>
      </c>
      <c r="BI590" s="239">
        <f>IF(N590="nulová",J590,0)</f>
        <v>0</v>
      </c>
      <c r="BJ590" s="18" t="s">
        <v>85</v>
      </c>
      <c r="BK590" s="239">
        <f>ROUND(I590*H590,2)</f>
        <v>0</v>
      </c>
      <c r="BL590" s="18" t="s">
        <v>160</v>
      </c>
      <c r="BM590" s="238" t="s">
        <v>810</v>
      </c>
    </row>
    <row r="591" s="2" customFormat="1">
      <c r="A591" s="39"/>
      <c r="B591" s="40"/>
      <c r="C591" s="41"/>
      <c r="D591" s="240" t="s">
        <v>162</v>
      </c>
      <c r="E591" s="41"/>
      <c r="F591" s="241" t="s">
        <v>811</v>
      </c>
      <c r="G591" s="41"/>
      <c r="H591" s="41"/>
      <c r="I591" s="242"/>
      <c r="J591" s="41"/>
      <c r="K591" s="41"/>
      <c r="L591" s="45"/>
      <c r="M591" s="243"/>
      <c r="N591" s="244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162</v>
      </c>
      <c r="AU591" s="18" t="s">
        <v>87</v>
      </c>
    </row>
    <row r="592" s="2" customFormat="1">
      <c r="A592" s="39"/>
      <c r="B592" s="40"/>
      <c r="C592" s="41"/>
      <c r="D592" s="240" t="s">
        <v>218</v>
      </c>
      <c r="E592" s="41"/>
      <c r="F592" s="277" t="s">
        <v>289</v>
      </c>
      <c r="G592" s="41"/>
      <c r="H592" s="41"/>
      <c r="I592" s="242"/>
      <c r="J592" s="41"/>
      <c r="K592" s="41"/>
      <c r="L592" s="45"/>
      <c r="M592" s="243"/>
      <c r="N592" s="244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218</v>
      </c>
      <c r="AU592" s="18" t="s">
        <v>87</v>
      </c>
    </row>
    <row r="593" s="13" customFormat="1">
      <c r="A593" s="13"/>
      <c r="B593" s="245"/>
      <c r="C593" s="246"/>
      <c r="D593" s="240" t="s">
        <v>164</v>
      </c>
      <c r="E593" s="247" t="s">
        <v>1</v>
      </c>
      <c r="F593" s="248" t="s">
        <v>812</v>
      </c>
      <c r="G593" s="246"/>
      <c r="H593" s="249">
        <v>1716.4169999999999</v>
      </c>
      <c r="I593" s="250"/>
      <c r="J593" s="246"/>
      <c r="K593" s="246"/>
      <c r="L593" s="251"/>
      <c r="M593" s="252"/>
      <c r="N593" s="253"/>
      <c r="O593" s="253"/>
      <c r="P593" s="253"/>
      <c r="Q593" s="253"/>
      <c r="R593" s="253"/>
      <c r="S593" s="253"/>
      <c r="T593" s="25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5" t="s">
        <v>164</v>
      </c>
      <c r="AU593" s="255" t="s">
        <v>87</v>
      </c>
      <c r="AV593" s="13" t="s">
        <v>87</v>
      </c>
      <c r="AW593" s="13" t="s">
        <v>34</v>
      </c>
      <c r="AX593" s="13" t="s">
        <v>78</v>
      </c>
      <c r="AY593" s="255" t="s">
        <v>153</v>
      </c>
    </row>
    <row r="594" s="13" customFormat="1">
      <c r="A594" s="13"/>
      <c r="B594" s="245"/>
      <c r="C594" s="246"/>
      <c r="D594" s="240" t="s">
        <v>164</v>
      </c>
      <c r="E594" s="247" t="s">
        <v>1</v>
      </c>
      <c r="F594" s="248" t="s">
        <v>813</v>
      </c>
      <c r="G594" s="246"/>
      <c r="H594" s="249">
        <v>493.90699999999998</v>
      </c>
      <c r="I594" s="250"/>
      <c r="J594" s="246"/>
      <c r="K594" s="246"/>
      <c r="L594" s="251"/>
      <c r="M594" s="252"/>
      <c r="N594" s="253"/>
      <c r="O594" s="253"/>
      <c r="P594" s="253"/>
      <c r="Q594" s="253"/>
      <c r="R594" s="253"/>
      <c r="S594" s="253"/>
      <c r="T594" s="25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5" t="s">
        <v>164</v>
      </c>
      <c r="AU594" s="255" t="s">
        <v>87</v>
      </c>
      <c r="AV594" s="13" t="s">
        <v>87</v>
      </c>
      <c r="AW594" s="13" t="s">
        <v>34</v>
      </c>
      <c r="AX594" s="13" t="s">
        <v>78</v>
      </c>
      <c r="AY594" s="255" t="s">
        <v>153</v>
      </c>
    </row>
    <row r="595" s="13" customFormat="1">
      <c r="A595" s="13"/>
      <c r="B595" s="245"/>
      <c r="C595" s="246"/>
      <c r="D595" s="240" t="s">
        <v>164</v>
      </c>
      <c r="E595" s="247" t="s">
        <v>1</v>
      </c>
      <c r="F595" s="248" t="s">
        <v>814</v>
      </c>
      <c r="G595" s="246"/>
      <c r="H595" s="249">
        <v>203.91999999999999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5" t="s">
        <v>164</v>
      </c>
      <c r="AU595" s="255" t="s">
        <v>87</v>
      </c>
      <c r="AV595" s="13" t="s">
        <v>87</v>
      </c>
      <c r="AW595" s="13" t="s">
        <v>34</v>
      </c>
      <c r="AX595" s="13" t="s">
        <v>78</v>
      </c>
      <c r="AY595" s="255" t="s">
        <v>153</v>
      </c>
    </row>
    <row r="596" s="15" customFormat="1">
      <c r="A596" s="15"/>
      <c r="B596" s="266"/>
      <c r="C596" s="267"/>
      <c r="D596" s="240" t="s">
        <v>164</v>
      </c>
      <c r="E596" s="268" t="s">
        <v>1</v>
      </c>
      <c r="F596" s="269" t="s">
        <v>198</v>
      </c>
      <c r="G596" s="267"/>
      <c r="H596" s="270">
        <v>2414.2440000000001</v>
      </c>
      <c r="I596" s="271"/>
      <c r="J596" s="267"/>
      <c r="K596" s="267"/>
      <c r="L596" s="272"/>
      <c r="M596" s="273"/>
      <c r="N596" s="274"/>
      <c r="O596" s="274"/>
      <c r="P596" s="274"/>
      <c r="Q596" s="274"/>
      <c r="R596" s="274"/>
      <c r="S596" s="274"/>
      <c r="T596" s="27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76" t="s">
        <v>164</v>
      </c>
      <c r="AU596" s="276" t="s">
        <v>87</v>
      </c>
      <c r="AV596" s="15" t="s">
        <v>160</v>
      </c>
      <c r="AW596" s="15" t="s">
        <v>34</v>
      </c>
      <c r="AX596" s="15" t="s">
        <v>85</v>
      </c>
      <c r="AY596" s="276" t="s">
        <v>153</v>
      </c>
    </row>
    <row r="597" s="2" customFormat="1" ht="21.75" customHeight="1">
      <c r="A597" s="39"/>
      <c r="B597" s="40"/>
      <c r="C597" s="227" t="s">
        <v>815</v>
      </c>
      <c r="D597" s="227" t="s">
        <v>155</v>
      </c>
      <c r="E597" s="228" t="s">
        <v>816</v>
      </c>
      <c r="F597" s="229" t="s">
        <v>817</v>
      </c>
      <c r="G597" s="230" t="s">
        <v>302</v>
      </c>
      <c r="H597" s="231">
        <v>50.039000000000001</v>
      </c>
      <c r="I597" s="232"/>
      <c r="J597" s="233">
        <f>ROUND(I597*H597,2)</f>
        <v>0</v>
      </c>
      <c r="K597" s="229" t="s">
        <v>159</v>
      </c>
      <c r="L597" s="45"/>
      <c r="M597" s="234" t="s">
        <v>1</v>
      </c>
      <c r="N597" s="235" t="s">
        <v>43</v>
      </c>
      <c r="O597" s="92"/>
      <c r="P597" s="236">
        <f>O597*H597</f>
        <v>0</v>
      </c>
      <c r="Q597" s="236">
        <v>0</v>
      </c>
      <c r="R597" s="236">
        <f>Q597*H597</f>
        <v>0</v>
      </c>
      <c r="S597" s="236">
        <v>0</v>
      </c>
      <c r="T597" s="237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8" t="s">
        <v>160</v>
      </c>
      <c r="AT597" s="238" t="s">
        <v>155</v>
      </c>
      <c r="AU597" s="238" t="s">
        <v>87</v>
      </c>
      <c r="AY597" s="18" t="s">
        <v>153</v>
      </c>
      <c r="BE597" s="239">
        <f>IF(N597="základní",J597,0)</f>
        <v>0</v>
      </c>
      <c r="BF597" s="239">
        <f>IF(N597="snížená",J597,0)</f>
        <v>0</v>
      </c>
      <c r="BG597" s="239">
        <f>IF(N597="zákl. přenesená",J597,0)</f>
        <v>0</v>
      </c>
      <c r="BH597" s="239">
        <f>IF(N597="sníž. přenesená",J597,0)</f>
        <v>0</v>
      </c>
      <c r="BI597" s="239">
        <f>IF(N597="nulová",J597,0)</f>
        <v>0</v>
      </c>
      <c r="BJ597" s="18" t="s">
        <v>85</v>
      </c>
      <c r="BK597" s="239">
        <f>ROUND(I597*H597,2)</f>
        <v>0</v>
      </c>
      <c r="BL597" s="18" t="s">
        <v>160</v>
      </c>
      <c r="BM597" s="238" t="s">
        <v>818</v>
      </c>
    </row>
    <row r="598" s="2" customFormat="1">
      <c r="A598" s="39"/>
      <c r="B598" s="40"/>
      <c r="C598" s="41"/>
      <c r="D598" s="240" t="s">
        <v>162</v>
      </c>
      <c r="E598" s="41"/>
      <c r="F598" s="241" t="s">
        <v>819</v>
      </c>
      <c r="G598" s="41"/>
      <c r="H598" s="41"/>
      <c r="I598" s="242"/>
      <c r="J598" s="41"/>
      <c r="K598" s="41"/>
      <c r="L598" s="45"/>
      <c r="M598" s="243"/>
      <c r="N598" s="244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162</v>
      </c>
      <c r="AU598" s="18" t="s">
        <v>87</v>
      </c>
    </row>
    <row r="599" s="13" customFormat="1">
      <c r="A599" s="13"/>
      <c r="B599" s="245"/>
      <c r="C599" s="246"/>
      <c r="D599" s="240" t="s">
        <v>164</v>
      </c>
      <c r="E599" s="247" t="s">
        <v>1</v>
      </c>
      <c r="F599" s="248" t="s">
        <v>820</v>
      </c>
      <c r="G599" s="246"/>
      <c r="H599" s="249">
        <v>48.534999999999997</v>
      </c>
      <c r="I599" s="250"/>
      <c r="J599" s="246"/>
      <c r="K599" s="246"/>
      <c r="L599" s="251"/>
      <c r="M599" s="252"/>
      <c r="N599" s="253"/>
      <c r="O599" s="253"/>
      <c r="P599" s="253"/>
      <c r="Q599" s="253"/>
      <c r="R599" s="253"/>
      <c r="S599" s="253"/>
      <c r="T599" s="25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5" t="s">
        <v>164</v>
      </c>
      <c r="AU599" s="255" t="s">
        <v>87</v>
      </c>
      <c r="AV599" s="13" t="s">
        <v>87</v>
      </c>
      <c r="AW599" s="13" t="s">
        <v>34</v>
      </c>
      <c r="AX599" s="13" t="s">
        <v>78</v>
      </c>
      <c r="AY599" s="255" t="s">
        <v>153</v>
      </c>
    </row>
    <row r="600" s="13" customFormat="1">
      <c r="A600" s="13"/>
      <c r="B600" s="245"/>
      <c r="C600" s="246"/>
      <c r="D600" s="240" t="s">
        <v>164</v>
      </c>
      <c r="E600" s="247" t="s">
        <v>1</v>
      </c>
      <c r="F600" s="248" t="s">
        <v>821</v>
      </c>
      <c r="G600" s="246"/>
      <c r="H600" s="249">
        <v>1.504</v>
      </c>
      <c r="I600" s="250"/>
      <c r="J600" s="246"/>
      <c r="K600" s="246"/>
      <c r="L600" s="251"/>
      <c r="M600" s="252"/>
      <c r="N600" s="253"/>
      <c r="O600" s="253"/>
      <c r="P600" s="253"/>
      <c r="Q600" s="253"/>
      <c r="R600" s="253"/>
      <c r="S600" s="253"/>
      <c r="T600" s="25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5" t="s">
        <v>164</v>
      </c>
      <c r="AU600" s="255" t="s">
        <v>87</v>
      </c>
      <c r="AV600" s="13" t="s">
        <v>87</v>
      </c>
      <c r="AW600" s="13" t="s">
        <v>34</v>
      </c>
      <c r="AX600" s="13" t="s">
        <v>78</v>
      </c>
      <c r="AY600" s="255" t="s">
        <v>153</v>
      </c>
    </row>
    <row r="601" s="15" customFormat="1">
      <c r="A601" s="15"/>
      <c r="B601" s="266"/>
      <c r="C601" s="267"/>
      <c r="D601" s="240" t="s">
        <v>164</v>
      </c>
      <c r="E601" s="268" t="s">
        <v>1</v>
      </c>
      <c r="F601" s="269" t="s">
        <v>198</v>
      </c>
      <c r="G601" s="267"/>
      <c r="H601" s="270">
        <v>50.039000000000001</v>
      </c>
      <c r="I601" s="271"/>
      <c r="J601" s="267"/>
      <c r="K601" s="267"/>
      <c r="L601" s="272"/>
      <c r="M601" s="273"/>
      <c r="N601" s="274"/>
      <c r="O601" s="274"/>
      <c r="P601" s="274"/>
      <c r="Q601" s="274"/>
      <c r="R601" s="274"/>
      <c r="S601" s="274"/>
      <c r="T601" s="27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76" t="s">
        <v>164</v>
      </c>
      <c r="AU601" s="276" t="s">
        <v>87</v>
      </c>
      <c r="AV601" s="15" t="s">
        <v>160</v>
      </c>
      <c r="AW601" s="15" t="s">
        <v>34</v>
      </c>
      <c r="AX601" s="15" t="s">
        <v>85</v>
      </c>
      <c r="AY601" s="276" t="s">
        <v>153</v>
      </c>
    </row>
    <row r="602" s="2" customFormat="1" ht="24.15" customHeight="1">
      <c r="A602" s="39"/>
      <c r="B602" s="40"/>
      <c r="C602" s="227" t="s">
        <v>822</v>
      </c>
      <c r="D602" s="227" t="s">
        <v>155</v>
      </c>
      <c r="E602" s="228" t="s">
        <v>823</v>
      </c>
      <c r="F602" s="229" t="s">
        <v>824</v>
      </c>
      <c r="G602" s="230" t="s">
        <v>302</v>
      </c>
      <c r="H602" s="231">
        <v>450.351</v>
      </c>
      <c r="I602" s="232"/>
      <c r="J602" s="233">
        <f>ROUND(I602*H602,2)</f>
        <v>0</v>
      </c>
      <c r="K602" s="229" t="s">
        <v>159</v>
      </c>
      <c r="L602" s="45"/>
      <c r="M602" s="234" t="s">
        <v>1</v>
      </c>
      <c r="N602" s="235" t="s">
        <v>43</v>
      </c>
      <c r="O602" s="92"/>
      <c r="P602" s="236">
        <f>O602*H602</f>
        <v>0</v>
      </c>
      <c r="Q602" s="236">
        <v>0</v>
      </c>
      <c r="R602" s="236">
        <f>Q602*H602</f>
        <v>0</v>
      </c>
      <c r="S602" s="236">
        <v>0</v>
      </c>
      <c r="T602" s="237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8" t="s">
        <v>160</v>
      </c>
      <c r="AT602" s="238" t="s">
        <v>155</v>
      </c>
      <c r="AU602" s="238" t="s">
        <v>87</v>
      </c>
      <c r="AY602" s="18" t="s">
        <v>153</v>
      </c>
      <c r="BE602" s="239">
        <f>IF(N602="základní",J602,0)</f>
        <v>0</v>
      </c>
      <c r="BF602" s="239">
        <f>IF(N602="snížená",J602,0)</f>
        <v>0</v>
      </c>
      <c r="BG602" s="239">
        <f>IF(N602="zákl. přenesená",J602,0)</f>
        <v>0</v>
      </c>
      <c r="BH602" s="239">
        <f>IF(N602="sníž. přenesená",J602,0)</f>
        <v>0</v>
      </c>
      <c r="BI602" s="239">
        <f>IF(N602="nulová",J602,0)</f>
        <v>0</v>
      </c>
      <c r="BJ602" s="18" t="s">
        <v>85</v>
      </c>
      <c r="BK602" s="239">
        <f>ROUND(I602*H602,2)</f>
        <v>0</v>
      </c>
      <c r="BL602" s="18" t="s">
        <v>160</v>
      </c>
      <c r="BM602" s="238" t="s">
        <v>825</v>
      </c>
    </row>
    <row r="603" s="2" customFormat="1">
      <c r="A603" s="39"/>
      <c r="B603" s="40"/>
      <c r="C603" s="41"/>
      <c r="D603" s="240" t="s">
        <v>162</v>
      </c>
      <c r="E603" s="41"/>
      <c r="F603" s="241" t="s">
        <v>811</v>
      </c>
      <c r="G603" s="41"/>
      <c r="H603" s="41"/>
      <c r="I603" s="242"/>
      <c r="J603" s="41"/>
      <c r="K603" s="41"/>
      <c r="L603" s="45"/>
      <c r="M603" s="243"/>
      <c r="N603" s="244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162</v>
      </c>
      <c r="AU603" s="18" t="s">
        <v>87</v>
      </c>
    </row>
    <row r="604" s="2" customFormat="1">
      <c r="A604" s="39"/>
      <c r="B604" s="40"/>
      <c r="C604" s="41"/>
      <c r="D604" s="240" t="s">
        <v>218</v>
      </c>
      <c r="E604" s="41"/>
      <c r="F604" s="277" t="s">
        <v>289</v>
      </c>
      <c r="G604" s="41"/>
      <c r="H604" s="41"/>
      <c r="I604" s="242"/>
      <c r="J604" s="41"/>
      <c r="K604" s="41"/>
      <c r="L604" s="45"/>
      <c r="M604" s="243"/>
      <c r="N604" s="244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218</v>
      </c>
      <c r="AU604" s="18" t="s">
        <v>87</v>
      </c>
    </row>
    <row r="605" s="13" customFormat="1">
      <c r="A605" s="13"/>
      <c r="B605" s="245"/>
      <c r="C605" s="246"/>
      <c r="D605" s="240" t="s">
        <v>164</v>
      </c>
      <c r="E605" s="247" t="s">
        <v>1</v>
      </c>
      <c r="F605" s="248" t="s">
        <v>826</v>
      </c>
      <c r="G605" s="246"/>
      <c r="H605" s="249">
        <v>436.815</v>
      </c>
      <c r="I605" s="250"/>
      <c r="J605" s="246"/>
      <c r="K605" s="246"/>
      <c r="L605" s="251"/>
      <c r="M605" s="252"/>
      <c r="N605" s="253"/>
      <c r="O605" s="253"/>
      <c r="P605" s="253"/>
      <c r="Q605" s="253"/>
      <c r="R605" s="253"/>
      <c r="S605" s="253"/>
      <c r="T605" s="25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5" t="s">
        <v>164</v>
      </c>
      <c r="AU605" s="255" t="s">
        <v>87</v>
      </c>
      <c r="AV605" s="13" t="s">
        <v>87</v>
      </c>
      <c r="AW605" s="13" t="s">
        <v>34</v>
      </c>
      <c r="AX605" s="13" t="s">
        <v>78</v>
      </c>
      <c r="AY605" s="255" t="s">
        <v>153</v>
      </c>
    </row>
    <row r="606" s="13" customFormat="1">
      <c r="A606" s="13"/>
      <c r="B606" s="245"/>
      <c r="C606" s="246"/>
      <c r="D606" s="240" t="s">
        <v>164</v>
      </c>
      <c r="E606" s="247" t="s">
        <v>1</v>
      </c>
      <c r="F606" s="248" t="s">
        <v>827</v>
      </c>
      <c r="G606" s="246"/>
      <c r="H606" s="249">
        <v>13.536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5" t="s">
        <v>164</v>
      </c>
      <c r="AU606" s="255" t="s">
        <v>87</v>
      </c>
      <c r="AV606" s="13" t="s">
        <v>87</v>
      </c>
      <c r="AW606" s="13" t="s">
        <v>34</v>
      </c>
      <c r="AX606" s="13" t="s">
        <v>78</v>
      </c>
      <c r="AY606" s="255" t="s">
        <v>153</v>
      </c>
    </row>
    <row r="607" s="15" customFormat="1">
      <c r="A607" s="15"/>
      <c r="B607" s="266"/>
      <c r="C607" s="267"/>
      <c r="D607" s="240" t="s">
        <v>164</v>
      </c>
      <c r="E607" s="268" t="s">
        <v>1</v>
      </c>
      <c r="F607" s="269" t="s">
        <v>198</v>
      </c>
      <c r="G607" s="267"/>
      <c r="H607" s="270">
        <v>450.351</v>
      </c>
      <c r="I607" s="271"/>
      <c r="J607" s="267"/>
      <c r="K607" s="267"/>
      <c r="L607" s="272"/>
      <c r="M607" s="273"/>
      <c r="N607" s="274"/>
      <c r="O607" s="274"/>
      <c r="P607" s="274"/>
      <c r="Q607" s="274"/>
      <c r="R607" s="274"/>
      <c r="S607" s="274"/>
      <c r="T607" s="27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6" t="s">
        <v>164</v>
      </c>
      <c r="AU607" s="276" t="s">
        <v>87</v>
      </c>
      <c r="AV607" s="15" t="s">
        <v>160</v>
      </c>
      <c r="AW607" s="15" t="s">
        <v>34</v>
      </c>
      <c r="AX607" s="15" t="s">
        <v>85</v>
      </c>
      <c r="AY607" s="276" t="s">
        <v>153</v>
      </c>
    </row>
    <row r="608" s="2" customFormat="1" ht="16.5" customHeight="1">
      <c r="A608" s="39"/>
      <c r="B608" s="40"/>
      <c r="C608" s="227" t="s">
        <v>828</v>
      </c>
      <c r="D608" s="227" t="s">
        <v>155</v>
      </c>
      <c r="E608" s="228" t="s">
        <v>829</v>
      </c>
      <c r="F608" s="229" t="s">
        <v>830</v>
      </c>
      <c r="G608" s="230" t="s">
        <v>302</v>
      </c>
      <c r="H608" s="231">
        <v>69.954999999999998</v>
      </c>
      <c r="I608" s="232"/>
      <c r="J608" s="233">
        <f>ROUND(I608*H608,2)</f>
        <v>0</v>
      </c>
      <c r="K608" s="229" t="s">
        <v>159</v>
      </c>
      <c r="L608" s="45"/>
      <c r="M608" s="234" t="s">
        <v>1</v>
      </c>
      <c r="N608" s="235" t="s">
        <v>43</v>
      </c>
      <c r="O608" s="92"/>
      <c r="P608" s="236">
        <f>O608*H608</f>
        <v>0</v>
      </c>
      <c r="Q608" s="236">
        <v>0</v>
      </c>
      <c r="R608" s="236">
        <f>Q608*H608</f>
        <v>0</v>
      </c>
      <c r="S608" s="236">
        <v>0</v>
      </c>
      <c r="T608" s="237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8" t="s">
        <v>160</v>
      </c>
      <c r="AT608" s="238" t="s">
        <v>155</v>
      </c>
      <c r="AU608" s="238" t="s">
        <v>87</v>
      </c>
      <c r="AY608" s="18" t="s">
        <v>153</v>
      </c>
      <c r="BE608" s="239">
        <f>IF(N608="základní",J608,0)</f>
        <v>0</v>
      </c>
      <c r="BF608" s="239">
        <f>IF(N608="snížená",J608,0)</f>
        <v>0</v>
      </c>
      <c r="BG608" s="239">
        <f>IF(N608="zákl. přenesená",J608,0)</f>
        <v>0</v>
      </c>
      <c r="BH608" s="239">
        <f>IF(N608="sníž. přenesená",J608,0)</f>
        <v>0</v>
      </c>
      <c r="BI608" s="239">
        <f>IF(N608="nulová",J608,0)</f>
        <v>0</v>
      </c>
      <c r="BJ608" s="18" t="s">
        <v>85</v>
      </c>
      <c r="BK608" s="239">
        <f>ROUND(I608*H608,2)</f>
        <v>0</v>
      </c>
      <c r="BL608" s="18" t="s">
        <v>160</v>
      </c>
      <c r="BM608" s="238" t="s">
        <v>831</v>
      </c>
    </row>
    <row r="609" s="2" customFormat="1">
      <c r="A609" s="39"/>
      <c r="B609" s="40"/>
      <c r="C609" s="41"/>
      <c r="D609" s="240" t="s">
        <v>162</v>
      </c>
      <c r="E609" s="41"/>
      <c r="F609" s="241" t="s">
        <v>832</v>
      </c>
      <c r="G609" s="41"/>
      <c r="H609" s="41"/>
      <c r="I609" s="242"/>
      <c r="J609" s="41"/>
      <c r="K609" s="41"/>
      <c r="L609" s="45"/>
      <c r="M609" s="243"/>
      <c r="N609" s="244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162</v>
      </c>
      <c r="AU609" s="18" t="s">
        <v>87</v>
      </c>
    </row>
    <row r="610" s="13" customFormat="1">
      <c r="A610" s="13"/>
      <c r="B610" s="245"/>
      <c r="C610" s="246"/>
      <c r="D610" s="240" t="s">
        <v>164</v>
      </c>
      <c r="E610" s="247" t="s">
        <v>1</v>
      </c>
      <c r="F610" s="248" t="s">
        <v>833</v>
      </c>
      <c r="G610" s="246"/>
      <c r="H610" s="249">
        <v>69.954999999999998</v>
      </c>
      <c r="I610" s="250"/>
      <c r="J610" s="246"/>
      <c r="K610" s="246"/>
      <c r="L610" s="251"/>
      <c r="M610" s="252"/>
      <c r="N610" s="253"/>
      <c r="O610" s="253"/>
      <c r="P610" s="253"/>
      <c r="Q610" s="253"/>
      <c r="R610" s="253"/>
      <c r="S610" s="253"/>
      <c r="T610" s="25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5" t="s">
        <v>164</v>
      </c>
      <c r="AU610" s="255" t="s">
        <v>87</v>
      </c>
      <c r="AV610" s="13" t="s">
        <v>87</v>
      </c>
      <c r="AW610" s="13" t="s">
        <v>34</v>
      </c>
      <c r="AX610" s="13" t="s">
        <v>85</v>
      </c>
      <c r="AY610" s="255" t="s">
        <v>153</v>
      </c>
    </row>
    <row r="611" s="2" customFormat="1" ht="24.15" customHeight="1">
      <c r="A611" s="39"/>
      <c r="B611" s="40"/>
      <c r="C611" s="227" t="s">
        <v>834</v>
      </c>
      <c r="D611" s="227" t="s">
        <v>155</v>
      </c>
      <c r="E611" s="228" t="s">
        <v>835</v>
      </c>
      <c r="F611" s="229" t="s">
        <v>836</v>
      </c>
      <c r="G611" s="230" t="s">
        <v>302</v>
      </c>
      <c r="H611" s="231">
        <v>629.59500000000003</v>
      </c>
      <c r="I611" s="232"/>
      <c r="J611" s="233">
        <f>ROUND(I611*H611,2)</f>
        <v>0</v>
      </c>
      <c r="K611" s="229" t="s">
        <v>159</v>
      </c>
      <c r="L611" s="45"/>
      <c r="M611" s="234" t="s">
        <v>1</v>
      </c>
      <c r="N611" s="235" t="s">
        <v>43</v>
      </c>
      <c r="O611" s="92"/>
      <c r="P611" s="236">
        <f>O611*H611</f>
        <v>0</v>
      </c>
      <c r="Q611" s="236">
        <v>0</v>
      </c>
      <c r="R611" s="236">
        <f>Q611*H611</f>
        <v>0</v>
      </c>
      <c r="S611" s="236">
        <v>0</v>
      </c>
      <c r="T611" s="237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8" t="s">
        <v>160</v>
      </c>
      <c r="AT611" s="238" t="s">
        <v>155</v>
      </c>
      <c r="AU611" s="238" t="s">
        <v>87</v>
      </c>
      <c r="AY611" s="18" t="s">
        <v>153</v>
      </c>
      <c r="BE611" s="239">
        <f>IF(N611="základní",J611,0)</f>
        <v>0</v>
      </c>
      <c r="BF611" s="239">
        <f>IF(N611="snížená",J611,0)</f>
        <v>0</v>
      </c>
      <c r="BG611" s="239">
        <f>IF(N611="zákl. přenesená",J611,0)</f>
        <v>0</v>
      </c>
      <c r="BH611" s="239">
        <f>IF(N611="sníž. přenesená",J611,0)</f>
        <v>0</v>
      </c>
      <c r="BI611" s="239">
        <f>IF(N611="nulová",J611,0)</f>
        <v>0</v>
      </c>
      <c r="BJ611" s="18" t="s">
        <v>85</v>
      </c>
      <c r="BK611" s="239">
        <f>ROUND(I611*H611,2)</f>
        <v>0</v>
      </c>
      <c r="BL611" s="18" t="s">
        <v>160</v>
      </c>
      <c r="BM611" s="238" t="s">
        <v>837</v>
      </c>
    </row>
    <row r="612" s="2" customFormat="1">
      <c r="A612" s="39"/>
      <c r="B612" s="40"/>
      <c r="C612" s="41"/>
      <c r="D612" s="240" t="s">
        <v>162</v>
      </c>
      <c r="E612" s="41"/>
      <c r="F612" s="241" t="s">
        <v>838</v>
      </c>
      <c r="G612" s="41"/>
      <c r="H612" s="41"/>
      <c r="I612" s="242"/>
      <c r="J612" s="41"/>
      <c r="K612" s="41"/>
      <c r="L612" s="45"/>
      <c r="M612" s="243"/>
      <c r="N612" s="244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162</v>
      </c>
      <c r="AU612" s="18" t="s">
        <v>87</v>
      </c>
    </row>
    <row r="613" s="13" customFormat="1">
      <c r="A613" s="13"/>
      <c r="B613" s="245"/>
      <c r="C613" s="246"/>
      <c r="D613" s="240" t="s">
        <v>164</v>
      </c>
      <c r="E613" s="247" t="s">
        <v>1</v>
      </c>
      <c r="F613" s="248" t="s">
        <v>839</v>
      </c>
      <c r="G613" s="246"/>
      <c r="H613" s="249">
        <v>629.59500000000003</v>
      </c>
      <c r="I613" s="250"/>
      <c r="J613" s="246"/>
      <c r="K613" s="246"/>
      <c r="L613" s="251"/>
      <c r="M613" s="252"/>
      <c r="N613" s="253"/>
      <c r="O613" s="253"/>
      <c r="P613" s="253"/>
      <c r="Q613" s="253"/>
      <c r="R613" s="253"/>
      <c r="S613" s="253"/>
      <c r="T613" s="25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5" t="s">
        <v>164</v>
      </c>
      <c r="AU613" s="255" t="s">
        <v>87</v>
      </c>
      <c r="AV613" s="13" t="s">
        <v>87</v>
      </c>
      <c r="AW613" s="13" t="s">
        <v>34</v>
      </c>
      <c r="AX613" s="13" t="s">
        <v>85</v>
      </c>
      <c r="AY613" s="255" t="s">
        <v>153</v>
      </c>
    </row>
    <row r="614" s="2" customFormat="1" ht="33" customHeight="1">
      <c r="A614" s="39"/>
      <c r="B614" s="40"/>
      <c r="C614" s="227" t="s">
        <v>840</v>
      </c>
      <c r="D614" s="227" t="s">
        <v>155</v>
      </c>
      <c r="E614" s="228" t="s">
        <v>841</v>
      </c>
      <c r="F614" s="229" t="s">
        <v>842</v>
      </c>
      <c r="G614" s="230" t="s">
        <v>302</v>
      </c>
      <c r="H614" s="231">
        <v>22.658000000000001</v>
      </c>
      <c r="I614" s="232"/>
      <c r="J614" s="233">
        <f>ROUND(I614*H614,2)</f>
        <v>0</v>
      </c>
      <c r="K614" s="229" t="s">
        <v>159</v>
      </c>
      <c r="L614" s="45"/>
      <c r="M614" s="234" t="s">
        <v>1</v>
      </c>
      <c r="N614" s="235" t="s">
        <v>43</v>
      </c>
      <c r="O614" s="92"/>
      <c r="P614" s="236">
        <f>O614*H614</f>
        <v>0</v>
      </c>
      <c r="Q614" s="236">
        <v>0</v>
      </c>
      <c r="R614" s="236">
        <f>Q614*H614</f>
        <v>0</v>
      </c>
      <c r="S614" s="236">
        <v>0</v>
      </c>
      <c r="T614" s="237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8" t="s">
        <v>160</v>
      </c>
      <c r="AT614" s="238" t="s">
        <v>155</v>
      </c>
      <c r="AU614" s="238" t="s">
        <v>87</v>
      </c>
      <c r="AY614" s="18" t="s">
        <v>153</v>
      </c>
      <c r="BE614" s="239">
        <f>IF(N614="základní",J614,0)</f>
        <v>0</v>
      </c>
      <c r="BF614" s="239">
        <f>IF(N614="snížená",J614,0)</f>
        <v>0</v>
      </c>
      <c r="BG614" s="239">
        <f>IF(N614="zákl. přenesená",J614,0)</f>
        <v>0</v>
      </c>
      <c r="BH614" s="239">
        <f>IF(N614="sníž. přenesená",J614,0)</f>
        <v>0</v>
      </c>
      <c r="BI614" s="239">
        <f>IF(N614="nulová",J614,0)</f>
        <v>0</v>
      </c>
      <c r="BJ614" s="18" t="s">
        <v>85</v>
      </c>
      <c r="BK614" s="239">
        <f>ROUND(I614*H614,2)</f>
        <v>0</v>
      </c>
      <c r="BL614" s="18" t="s">
        <v>160</v>
      </c>
      <c r="BM614" s="238" t="s">
        <v>843</v>
      </c>
    </row>
    <row r="615" s="2" customFormat="1">
      <c r="A615" s="39"/>
      <c r="B615" s="40"/>
      <c r="C615" s="41"/>
      <c r="D615" s="240" t="s">
        <v>162</v>
      </c>
      <c r="E615" s="41"/>
      <c r="F615" s="241" t="s">
        <v>844</v>
      </c>
      <c r="G615" s="41"/>
      <c r="H615" s="41"/>
      <c r="I615" s="242"/>
      <c r="J615" s="41"/>
      <c r="K615" s="41"/>
      <c r="L615" s="45"/>
      <c r="M615" s="243"/>
      <c r="N615" s="244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162</v>
      </c>
      <c r="AU615" s="18" t="s">
        <v>87</v>
      </c>
    </row>
    <row r="616" s="13" customFormat="1">
      <c r="A616" s="13"/>
      <c r="B616" s="245"/>
      <c r="C616" s="246"/>
      <c r="D616" s="240" t="s">
        <v>164</v>
      </c>
      <c r="E616" s="247" t="s">
        <v>1</v>
      </c>
      <c r="F616" s="248" t="s">
        <v>806</v>
      </c>
      <c r="G616" s="246"/>
      <c r="H616" s="249">
        <v>22.658000000000001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5" t="s">
        <v>164</v>
      </c>
      <c r="AU616" s="255" t="s">
        <v>87</v>
      </c>
      <c r="AV616" s="13" t="s">
        <v>87</v>
      </c>
      <c r="AW616" s="13" t="s">
        <v>34</v>
      </c>
      <c r="AX616" s="13" t="s">
        <v>78</v>
      </c>
      <c r="AY616" s="255" t="s">
        <v>153</v>
      </c>
    </row>
    <row r="617" s="15" customFormat="1">
      <c r="A617" s="15"/>
      <c r="B617" s="266"/>
      <c r="C617" s="267"/>
      <c r="D617" s="240" t="s">
        <v>164</v>
      </c>
      <c r="E617" s="268" t="s">
        <v>1</v>
      </c>
      <c r="F617" s="269" t="s">
        <v>198</v>
      </c>
      <c r="G617" s="267"/>
      <c r="H617" s="270">
        <v>22.658000000000001</v>
      </c>
      <c r="I617" s="271"/>
      <c r="J617" s="267"/>
      <c r="K617" s="267"/>
      <c r="L617" s="272"/>
      <c r="M617" s="273"/>
      <c r="N617" s="274"/>
      <c r="O617" s="274"/>
      <c r="P617" s="274"/>
      <c r="Q617" s="274"/>
      <c r="R617" s="274"/>
      <c r="S617" s="274"/>
      <c r="T617" s="27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76" t="s">
        <v>164</v>
      </c>
      <c r="AU617" s="276" t="s">
        <v>87</v>
      </c>
      <c r="AV617" s="15" t="s">
        <v>160</v>
      </c>
      <c r="AW617" s="15" t="s">
        <v>34</v>
      </c>
      <c r="AX617" s="15" t="s">
        <v>85</v>
      </c>
      <c r="AY617" s="276" t="s">
        <v>153</v>
      </c>
    </row>
    <row r="618" s="2" customFormat="1" ht="37.8" customHeight="1">
      <c r="A618" s="39"/>
      <c r="B618" s="40"/>
      <c r="C618" s="227" t="s">
        <v>845</v>
      </c>
      <c r="D618" s="227" t="s">
        <v>155</v>
      </c>
      <c r="E618" s="228" t="s">
        <v>846</v>
      </c>
      <c r="F618" s="229" t="s">
        <v>847</v>
      </c>
      <c r="G618" s="230" t="s">
        <v>302</v>
      </c>
      <c r="H618" s="231">
        <v>48.534999999999997</v>
      </c>
      <c r="I618" s="232"/>
      <c r="J618" s="233">
        <f>ROUND(I618*H618,2)</f>
        <v>0</v>
      </c>
      <c r="K618" s="229" t="s">
        <v>159</v>
      </c>
      <c r="L618" s="45"/>
      <c r="M618" s="234" t="s">
        <v>1</v>
      </c>
      <c r="N618" s="235" t="s">
        <v>43</v>
      </c>
      <c r="O618" s="92"/>
      <c r="P618" s="236">
        <f>O618*H618</f>
        <v>0</v>
      </c>
      <c r="Q618" s="236">
        <v>0</v>
      </c>
      <c r="R618" s="236">
        <f>Q618*H618</f>
        <v>0</v>
      </c>
      <c r="S618" s="236">
        <v>0</v>
      </c>
      <c r="T618" s="237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8" t="s">
        <v>160</v>
      </c>
      <c r="AT618" s="238" t="s">
        <v>155</v>
      </c>
      <c r="AU618" s="238" t="s">
        <v>87</v>
      </c>
      <c r="AY618" s="18" t="s">
        <v>153</v>
      </c>
      <c r="BE618" s="239">
        <f>IF(N618="základní",J618,0)</f>
        <v>0</v>
      </c>
      <c r="BF618" s="239">
        <f>IF(N618="snížená",J618,0)</f>
        <v>0</v>
      </c>
      <c r="BG618" s="239">
        <f>IF(N618="zákl. přenesená",J618,0)</f>
        <v>0</v>
      </c>
      <c r="BH618" s="239">
        <f>IF(N618="sníž. přenesená",J618,0)</f>
        <v>0</v>
      </c>
      <c r="BI618" s="239">
        <f>IF(N618="nulová",J618,0)</f>
        <v>0</v>
      </c>
      <c r="BJ618" s="18" t="s">
        <v>85</v>
      </c>
      <c r="BK618" s="239">
        <f>ROUND(I618*H618,2)</f>
        <v>0</v>
      </c>
      <c r="BL618" s="18" t="s">
        <v>160</v>
      </c>
      <c r="BM618" s="238" t="s">
        <v>848</v>
      </c>
    </row>
    <row r="619" s="2" customFormat="1">
      <c r="A619" s="39"/>
      <c r="B619" s="40"/>
      <c r="C619" s="41"/>
      <c r="D619" s="240" t="s">
        <v>162</v>
      </c>
      <c r="E619" s="41"/>
      <c r="F619" s="241" t="s">
        <v>849</v>
      </c>
      <c r="G619" s="41"/>
      <c r="H619" s="41"/>
      <c r="I619" s="242"/>
      <c r="J619" s="41"/>
      <c r="K619" s="41"/>
      <c r="L619" s="45"/>
      <c r="M619" s="243"/>
      <c r="N619" s="244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162</v>
      </c>
      <c r="AU619" s="18" t="s">
        <v>87</v>
      </c>
    </row>
    <row r="620" s="13" customFormat="1">
      <c r="A620" s="13"/>
      <c r="B620" s="245"/>
      <c r="C620" s="246"/>
      <c r="D620" s="240" t="s">
        <v>164</v>
      </c>
      <c r="E620" s="247" t="s">
        <v>1</v>
      </c>
      <c r="F620" s="248" t="s">
        <v>850</v>
      </c>
      <c r="G620" s="246"/>
      <c r="H620" s="249">
        <v>48.534999999999997</v>
      </c>
      <c r="I620" s="250"/>
      <c r="J620" s="246"/>
      <c r="K620" s="246"/>
      <c r="L620" s="251"/>
      <c r="M620" s="252"/>
      <c r="N620" s="253"/>
      <c r="O620" s="253"/>
      <c r="P620" s="253"/>
      <c r="Q620" s="253"/>
      <c r="R620" s="253"/>
      <c r="S620" s="253"/>
      <c r="T620" s="25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5" t="s">
        <v>164</v>
      </c>
      <c r="AU620" s="255" t="s">
        <v>87</v>
      </c>
      <c r="AV620" s="13" t="s">
        <v>87</v>
      </c>
      <c r="AW620" s="13" t="s">
        <v>34</v>
      </c>
      <c r="AX620" s="13" t="s">
        <v>85</v>
      </c>
      <c r="AY620" s="255" t="s">
        <v>153</v>
      </c>
    </row>
    <row r="621" s="2" customFormat="1" ht="37.8" customHeight="1">
      <c r="A621" s="39"/>
      <c r="B621" s="40"/>
      <c r="C621" s="227" t="s">
        <v>851</v>
      </c>
      <c r="D621" s="227" t="s">
        <v>155</v>
      </c>
      <c r="E621" s="228" t="s">
        <v>852</v>
      </c>
      <c r="F621" s="229" t="s">
        <v>853</v>
      </c>
      <c r="G621" s="230" t="s">
        <v>302</v>
      </c>
      <c r="H621" s="231">
        <v>69.954999999999998</v>
      </c>
      <c r="I621" s="232"/>
      <c r="J621" s="233">
        <f>ROUND(I621*H621,2)</f>
        <v>0</v>
      </c>
      <c r="K621" s="229" t="s">
        <v>159</v>
      </c>
      <c r="L621" s="45"/>
      <c r="M621" s="234" t="s">
        <v>1</v>
      </c>
      <c r="N621" s="235" t="s">
        <v>43</v>
      </c>
      <c r="O621" s="92"/>
      <c r="P621" s="236">
        <f>O621*H621</f>
        <v>0</v>
      </c>
      <c r="Q621" s="236">
        <v>0</v>
      </c>
      <c r="R621" s="236">
        <f>Q621*H621</f>
        <v>0</v>
      </c>
      <c r="S621" s="236">
        <v>0</v>
      </c>
      <c r="T621" s="237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8" t="s">
        <v>160</v>
      </c>
      <c r="AT621" s="238" t="s">
        <v>155</v>
      </c>
      <c r="AU621" s="238" t="s">
        <v>87</v>
      </c>
      <c r="AY621" s="18" t="s">
        <v>153</v>
      </c>
      <c r="BE621" s="239">
        <f>IF(N621="základní",J621,0)</f>
        <v>0</v>
      </c>
      <c r="BF621" s="239">
        <f>IF(N621="snížená",J621,0)</f>
        <v>0</v>
      </c>
      <c r="BG621" s="239">
        <f>IF(N621="zákl. přenesená",J621,0)</f>
        <v>0</v>
      </c>
      <c r="BH621" s="239">
        <f>IF(N621="sníž. přenesená",J621,0)</f>
        <v>0</v>
      </c>
      <c r="BI621" s="239">
        <f>IF(N621="nulová",J621,0)</f>
        <v>0</v>
      </c>
      <c r="BJ621" s="18" t="s">
        <v>85</v>
      </c>
      <c r="BK621" s="239">
        <f>ROUND(I621*H621,2)</f>
        <v>0</v>
      </c>
      <c r="BL621" s="18" t="s">
        <v>160</v>
      </c>
      <c r="BM621" s="238" t="s">
        <v>854</v>
      </c>
    </row>
    <row r="622" s="2" customFormat="1">
      <c r="A622" s="39"/>
      <c r="B622" s="40"/>
      <c r="C622" s="41"/>
      <c r="D622" s="240" t="s">
        <v>162</v>
      </c>
      <c r="E622" s="41"/>
      <c r="F622" s="241" t="s">
        <v>855</v>
      </c>
      <c r="G622" s="41"/>
      <c r="H622" s="41"/>
      <c r="I622" s="242"/>
      <c r="J622" s="41"/>
      <c r="K622" s="41"/>
      <c r="L622" s="45"/>
      <c r="M622" s="243"/>
      <c r="N622" s="244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162</v>
      </c>
      <c r="AU622" s="18" t="s">
        <v>87</v>
      </c>
    </row>
    <row r="623" s="13" customFormat="1">
      <c r="A623" s="13"/>
      <c r="B623" s="245"/>
      <c r="C623" s="246"/>
      <c r="D623" s="240" t="s">
        <v>164</v>
      </c>
      <c r="E623" s="247" t="s">
        <v>1</v>
      </c>
      <c r="F623" s="248" t="s">
        <v>833</v>
      </c>
      <c r="G623" s="246"/>
      <c r="H623" s="249">
        <v>69.954999999999998</v>
      </c>
      <c r="I623" s="250"/>
      <c r="J623" s="246"/>
      <c r="K623" s="246"/>
      <c r="L623" s="251"/>
      <c r="M623" s="252"/>
      <c r="N623" s="253"/>
      <c r="O623" s="253"/>
      <c r="P623" s="253"/>
      <c r="Q623" s="253"/>
      <c r="R623" s="253"/>
      <c r="S623" s="253"/>
      <c r="T623" s="25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5" t="s">
        <v>164</v>
      </c>
      <c r="AU623" s="255" t="s">
        <v>87</v>
      </c>
      <c r="AV623" s="13" t="s">
        <v>87</v>
      </c>
      <c r="AW623" s="13" t="s">
        <v>34</v>
      </c>
      <c r="AX623" s="13" t="s">
        <v>85</v>
      </c>
      <c r="AY623" s="255" t="s">
        <v>153</v>
      </c>
    </row>
    <row r="624" s="2" customFormat="1" ht="44.25" customHeight="1">
      <c r="A624" s="39"/>
      <c r="B624" s="40"/>
      <c r="C624" s="227" t="s">
        <v>856</v>
      </c>
      <c r="D624" s="227" t="s">
        <v>155</v>
      </c>
      <c r="E624" s="228" t="s">
        <v>857</v>
      </c>
      <c r="F624" s="229" t="s">
        <v>304</v>
      </c>
      <c r="G624" s="230" t="s">
        <v>302</v>
      </c>
      <c r="H624" s="231">
        <v>192.21700000000001</v>
      </c>
      <c r="I624" s="232"/>
      <c r="J624" s="233">
        <f>ROUND(I624*H624,2)</f>
        <v>0</v>
      </c>
      <c r="K624" s="229" t="s">
        <v>159</v>
      </c>
      <c r="L624" s="45"/>
      <c r="M624" s="234" t="s">
        <v>1</v>
      </c>
      <c r="N624" s="235" t="s">
        <v>43</v>
      </c>
      <c r="O624" s="92"/>
      <c r="P624" s="236">
        <f>O624*H624</f>
        <v>0</v>
      </c>
      <c r="Q624" s="236">
        <v>0</v>
      </c>
      <c r="R624" s="236">
        <f>Q624*H624</f>
        <v>0</v>
      </c>
      <c r="S624" s="236">
        <v>0</v>
      </c>
      <c r="T624" s="237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8" t="s">
        <v>160</v>
      </c>
      <c r="AT624" s="238" t="s">
        <v>155</v>
      </c>
      <c r="AU624" s="238" t="s">
        <v>87</v>
      </c>
      <c r="AY624" s="18" t="s">
        <v>153</v>
      </c>
      <c r="BE624" s="239">
        <f>IF(N624="základní",J624,0)</f>
        <v>0</v>
      </c>
      <c r="BF624" s="239">
        <f>IF(N624="snížená",J624,0)</f>
        <v>0</v>
      </c>
      <c r="BG624" s="239">
        <f>IF(N624="zákl. přenesená",J624,0)</f>
        <v>0</v>
      </c>
      <c r="BH624" s="239">
        <f>IF(N624="sníž. přenesená",J624,0)</f>
        <v>0</v>
      </c>
      <c r="BI624" s="239">
        <f>IF(N624="nulová",J624,0)</f>
        <v>0</v>
      </c>
      <c r="BJ624" s="18" t="s">
        <v>85</v>
      </c>
      <c r="BK624" s="239">
        <f>ROUND(I624*H624,2)</f>
        <v>0</v>
      </c>
      <c r="BL624" s="18" t="s">
        <v>160</v>
      </c>
      <c r="BM624" s="238" t="s">
        <v>858</v>
      </c>
    </row>
    <row r="625" s="2" customFormat="1">
      <c r="A625" s="39"/>
      <c r="B625" s="40"/>
      <c r="C625" s="41"/>
      <c r="D625" s="240" t="s">
        <v>162</v>
      </c>
      <c r="E625" s="41"/>
      <c r="F625" s="241" t="s">
        <v>304</v>
      </c>
      <c r="G625" s="41"/>
      <c r="H625" s="41"/>
      <c r="I625" s="242"/>
      <c r="J625" s="41"/>
      <c r="K625" s="41"/>
      <c r="L625" s="45"/>
      <c r="M625" s="243"/>
      <c r="N625" s="244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162</v>
      </c>
      <c r="AU625" s="18" t="s">
        <v>87</v>
      </c>
    </row>
    <row r="626" s="13" customFormat="1">
      <c r="A626" s="13"/>
      <c r="B626" s="245"/>
      <c r="C626" s="246"/>
      <c r="D626" s="240" t="s">
        <v>164</v>
      </c>
      <c r="E626" s="247" t="s">
        <v>1</v>
      </c>
      <c r="F626" s="248" t="s">
        <v>859</v>
      </c>
      <c r="G626" s="246"/>
      <c r="H626" s="249">
        <v>190.71299999999999</v>
      </c>
      <c r="I626" s="250"/>
      <c r="J626" s="246"/>
      <c r="K626" s="246"/>
      <c r="L626" s="251"/>
      <c r="M626" s="252"/>
      <c r="N626" s="253"/>
      <c r="O626" s="253"/>
      <c r="P626" s="253"/>
      <c r="Q626" s="253"/>
      <c r="R626" s="253"/>
      <c r="S626" s="253"/>
      <c r="T626" s="25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5" t="s">
        <v>164</v>
      </c>
      <c r="AU626" s="255" t="s">
        <v>87</v>
      </c>
      <c r="AV626" s="13" t="s">
        <v>87</v>
      </c>
      <c r="AW626" s="13" t="s">
        <v>34</v>
      </c>
      <c r="AX626" s="13" t="s">
        <v>78</v>
      </c>
      <c r="AY626" s="255" t="s">
        <v>153</v>
      </c>
    </row>
    <row r="627" s="13" customFormat="1">
      <c r="A627" s="13"/>
      <c r="B627" s="245"/>
      <c r="C627" s="246"/>
      <c r="D627" s="240" t="s">
        <v>164</v>
      </c>
      <c r="E627" s="247" t="s">
        <v>1</v>
      </c>
      <c r="F627" s="248" t="s">
        <v>860</v>
      </c>
      <c r="G627" s="246"/>
      <c r="H627" s="249">
        <v>1.504</v>
      </c>
      <c r="I627" s="250"/>
      <c r="J627" s="246"/>
      <c r="K627" s="246"/>
      <c r="L627" s="251"/>
      <c r="M627" s="252"/>
      <c r="N627" s="253"/>
      <c r="O627" s="253"/>
      <c r="P627" s="253"/>
      <c r="Q627" s="253"/>
      <c r="R627" s="253"/>
      <c r="S627" s="253"/>
      <c r="T627" s="25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5" t="s">
        <v>164</v>
      </c>
      <c r="AU627" s="255" t="s">
        <v>87</v>
      </c>
      <c r="AV627" s="13" t="s">
        <v>87</v>
      </c>
      <c r="AW627" s="13" t="s">
        <v>34</v>
      </c>
      <c r="AX627" s="13" t="s">
        <v>78</v>
      </c>
      <c r="AY627" s="255" t="s">
        <v>153</v>
      </c>
    </row>
    <row r="628" s="15" customFormat="1">
      <c r="A628" s="15"/>
      <c r="B628" s="266"/>
      <c r="C628" s="267"/>
      <c r="D628" s="240" t="s">
        <v>164</v>
      </c>
      <c r="E628" s="268" t="s">
        <v>1</v>
      </c>
      <c r="F628" s="269" t="s">
        <v>198</v>
      </c>
      <c r="G628" s="267"/>
      <c r="H628" s="270">
        <v>192.21700000000001</v>
      </c>
      <c r="I628" s="271"/>
      <c r="J628" s="267"/>
      <c r="K628" s="267"/>
      <c r="L628" s="272"/>
      <c r="M628" s="273"/>
      <c r="N628" s="274"/>
      <c r="O628" s="274"/>
      <c r="P628" s="274"/>
      <c r="Q628" s="274"/>
      <c r="R628" s="274"/>
      <c r="S628" s="274"/>
      <c r="T628" s="27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76" t="s">
        <v>164</v>
      </c>
      <c r="AU628" s="276" t="s">
        <v>87</v>
      </c>
      <c r="AV628" s="15" t="s">
        <v>160</v>
      </c>
      <c r="AW628" s="15" t="s">
        <v>34</v>
      </c>
      <c r="AX628" s="15" t="s">
        <v>85</v>
      </c>
      <c r="AY628" s="276" t="s">
        <v>153</v>
      </c>
    </row>
    <row r="629" s="2" customFormat="1" ht="44.25" customHeight="1">
      <c r="A629" s="39"/>
      <c r="B629" s="40"/>
      <c r="C629" s="227" t="s">
        <v>861</v>
      </c>
      <c r="D629" s="227" t="s">
        <v>155</v>
      </c>
      <c r="E629" s="228" t="s">
        <v>862</v>
      </c>
      <c r="F629" s="229" t="s">
        <v>863</v>
      </c>
      <c r="G629" s="230" t="s">
        <v>302</v>
      </c>
      <c r="H629" s="231">
        <v>54.878999999999998</v>
      </c>
      <c r="I629" s="232"/>
      <c r="J629" s="233">
        <f>ROUND(I629*H629,2)</f>
        <v>0</v>
      </c>
      <c r="K629" s="229" t="s">
        <v>159</v>
      </c>
      <c r="L629" s="45"/>
      <c r="M629" s="234" t="s">
        <v>1</v>
      </c>
      <c r="N629" s="235" t="s">
        <v>43</v>
      </c>
      <c r="O629" s="92"/>
      <c r="P629" s="236">
        <f>O629*H629</f>
        <v>0</v>
      </c>
      <c r="Q629" s="236">
        <v>0</v>
      </c>
      <c r="R629" s="236">
        <f>Q629*H629</f>
        <v>0</v>
      </c>
      <c r="S629" s="236">
        <v>0</v>
      </c>
      <c r="T629" s="237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8" t="s">
        <v>160</v>
      </c>
      <c r="AT629" s="238" t="s">
        <v>155</v>
      </c>
      <c r="AU629" s="238" t="s">
        <v>87</v>
      </c>
      <c r="AY629" s="18" t="s">
        <v>153</v>
      </c>
      <c r="BE629" s="239">
        <f>IF(N629="základní",J629,0)</f>
        <v>0</v>
      </c>
      <c r="BF629" s="239">
        <f>IF(N629="snížená",J629,0)</f>
        <v>0</v>
      </c>
      <c r="BG629" s="239">
        <f>IF(N629="zákl. přenesená",J629,0)</f>
        <v>0</v>
      </c>
      <c r="BH629" s="239">
        <f>IF(N629="sníž. přenesená",J629,0)</f>
        <v>0</v>
      </c>
      <c r="BI629" s="239">
        <f>IF(N629="nulová",J629,0)</f>
        <v>0</v>
      </c>
      <c r="BJ629" s="18" t="s">
        <v>85</v>
      </c>
      <c r="BK629" s="239">
        <f>ROUND(I629*H629,2)</f>
        <v>0</v>
      </c>
      <c r="BL629" s="18" t="s">
        <v>160</v>
      </c>
      <c r="BM629" s="238" t="s">
        <v>864</v>
      </c>
    </row>
    <row r="630" s="2" customFormat="1">
      <c r="A630" s="39"/>
      <c r="B630" s="40"/>
      <c r="C630" s="41"/>
      <c r="D630" s="240" t="s">
        <v>162</v>
      </c>
      <c r="E630" s="41"/>
      <c r="F630" s="241" t="s">
        <v>863</v>
      </c>
      <c r="G630" s="41"/>
      <c r="H630" s="41"/>
      <c r="I630" s="242"/>
      <c r="J630" s="41"/>
      <c r="K630" s="41"/>
      <c r="L630" s="45"/>
      <c r="M630" s="243"/>
      <c r="N630" s="244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162</v>
      </c>
      <c r="AU630" s="18" t="s">
        <v>87</v>
      </c>
    </row>
    <row r="631" s="13" customFormat="1">
      <c r="A631" s="13"/>
      <c r="B631" s="245"/>
      <c r="C631" s="246"/>
      <c r="D631" s="240" t="s">
        <v>164</v>
      </c>
      <c r="E631" s="247" t="s">
        <v>1</v>
      </c>
      <c r="F631" s="248" t="s">
        <v>805</v>
      </c>
      <c r="G631" s="246"/>
      <c r="H631" s="249">
        <v>54.878999999999998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5" t="s">
        <v>164</v>
      </c>
      <c r="AU631" s="255" t="s">
        <v>87</v>
      </c>
      <c r="AV631" s="13" t="s">
        <v>87</v>
      </c>
      <c r="AW631" s="13" t="s">
        <v>34</v>
      </c>
      <c r="AX631" s="13" t="s">
        <v>78</v>
      </c>
      <c r="AY631" s="255" t="s">
        <v>153</v>
      </c>
    </row>
    <row r="632" s="15" customFormat="1">
      <c r="A632" s="15"/>
      <c r="B632" s="266"/>
      <c r="C632" s="267"/>
      <c r="D632" s="240" t="s">
        <v>164</v>
      </c>
      <c r="E632" s="268" t="s">
        <v>1</v>
      </c>
      <c r="F632" s="269" t="s">
        <v>198</v>
      </c>
      <c r="G632" s="267"/>
      <c r="H632" s="270">
        <v>54.878999999999998</v>
      </c>
      <c r="I632" s="271"/>
      <c r="J632" s="267"/>
      <c r="K632" s="267"/>
      <c r="L632" s="272"/>
      <c r="M632" s="273"/>
      <c r="N632" s="274"/>
      <c r="O632" s="274"/>
      <c r="P632" s="274"/>
      <c r="Q632" s="274"/>
      <c r="R632" s="274"/>
      <c r="S632" s="274"/>
      <c r="T632" s="27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6" t="s">
        <v>164</v>
      </c>
      <c r="AU632" s="276" t="s">
        <v>87</v>
      </c>
      <c r="AV632" s="15" t="s">
        <v>160</v>
      </c>
      <c r="AW632" s="15" t="s">
        <v>34</v>
      </c>
      <c r="AX632" s="15" t="s">
        <v>85</v>
      </c>
      <c r="AY632" s="276" t="s">
        <v>153</v>
      </c>
    </row>
    <row r="633" s="12" customFormat="1" ht="22.8" customHeight="1">
      <c r="A633" s="12"/>
      <c r="B633" s="211"/>
      <c r="C633" s="212"/>
      <c r="D633" s="213" t="s">
        <v>77</v>
      </c>
      <c r="E633" s="225" t="s">
        <v>865</v>
      </c>
      <c r="F633" s="225" t="s">
        <v>866</v>
      </c>
      <c r="G633" s="212"/>
      <c r="H633" s="212"/>
      <c r="I633" s="215"/>
      <c r="J633" s="226">
        <f>BK633</f>
        <v>0</v>
      </c>
      <c r="K633" s="212"/>
      <c r="L633" s="217"/>
      <c r="M633" s="218"/>
      <c r="N633" s="219"/>
      <c r="O633" s="219"/>
      <c r="P633" s="220">
        <f>SUM(P634:P635)</f>
        <v>0</v>
      </c>
      <c r="Q633" s="219"/>
      <c r="R633" s="220">
        <f>SUM(R634:R635)</f>
        <v>0</v>
      </c>
      <c r="S633" s="219"/>
      <c r="T633" s="221">
        <f>SUM(T634:T635)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22" t="s">
        <v>85</v>
      </c>
      <c r="AT633" s="223" t="s">
        <v>77</v>
      </c>
      <c r="AU633" s="223" t="s">
        <v>85</v>
      </c>
      <c r="AY633" s="222" t="s">
        <v>153</v>
      </c>
      <c r="BK633" s="224">
        <f>SUM(BK634:BK635)</f>
        <v>0</v>
      </c>
    </row>
    <row r="634" s="2" customFormat="1" ht="24.15" customHeight="1">
      <c r="A634" s="39"/>
      <c r="B634" s="40"/>
      <c r="C634" s="227" t="s">
        <v>867</v>
      </c>
      <c r="D634" s="227" t="s">
        <v>155</v>
      </c>
      <c r="E634" s="228" t="s">
        <v>868</v>
      </c>
      <c r="F634" s="229" t="s">
        <v>869</v>
      </c>
      <c r="G634" s="230" t="s">
        <v>302</v>
      </c>
      <c r="H634" s="231">
        <v>206.642</v>
      </c>
      <c r="I634" s="232"/>
      <c r="J634" s="233">
        <f>ROUND(I634*H634,2)</f>
        <v>0</v>
      </c>
      <c r="K634" s="229" t="s">
        <v>159</v>
      </c>
      <c r="L634" s="45"/>
      <c r="M634" s="234" t="s">
        <v>1</v>
      </c>
      <c r="N634" s="235" t="s">
        <v>43</v>
      </c>
      <c r="O634" s="92"/>
      <c r="P634" s="236">
        <f>O634*H634</f>
        <v>0</v>
      </c>
      <c r="Q634" s="236">
        <v>0</v>
      </c>
      <c r="R634" s="236">
        <f>Q634*H634</f>
        <v>0</v>
      </c>
      <c r="S634" s="236">
        <v>0</v>
      </c>
      <c r="T634" s="237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8" t="s">
        <v>160</v>
      </c>
      <c r="AT634" s="238" t="s">
        <v>155</v>
      </c>
      <c r="AU634" s="238" t="s">
        <v>87</v>
      </c>
      <c r="AY634" s="18" t="s">
        <v>153</v>
      </c>
      <c r="BE634" s="239">
        <f>IF(N634="základní",J634,0)</f>
        <v>0</v>
      </c>
      <c r="BF634" s="239">
        <f>IF(N634="snížená",J634,0)</f>
        <v>0</v>
      </c>
      <c r="BG634" s="239">
        <f>IF(N634="zákl. přenesená",J634,0)</f>
        <v>0</v>
      </c>
      <c r="BH634" s="239">
        <f>IF(N634="sníž. přenesená",J634,0)</f>
        <v>0</v>
      </c>
      <c r="BI634" s="239">
        <f>IF(N634="nulová",J634,0)</f>
        <v>0</v>
      </c>
      <c r="BJ634" s="18" t="s">
        <v>85</v>
      </c>
      <c r="BK634" s="239">
        <f>ROUND(I634*H634,2)</f>
        <v>0</v>
      </c>
      <c r="BL634" s="18" t="s">
        <v>160</v>
      </c>
      <c r="BM634" s="238" t="s">
        <v>870</v>
      </c>
    </row>
    <row r="635" s="2" customFormat="1">
      <c r="A635" s="39"/>
      <c r="B635" s="40"/>
      <c r="C635" s="41"/>
      <c r="D635" s="240" t="s">
        <v>162</v>
      </c>
      <c r="E635" s="41"/>
      <c r="F635" s="241" t="s">
        <v>871</v>
      </c>
      <c r="G635" s="41"/>
      <c r="H635" s="41"/>
      <c r="I635" s="242"/>
      <c r="J635" s="41"/>
      <c r="K635" s="41"/>
      <c r="L635" s="45"/>
      <c r="M635" s="243"/>
      <c r="N635" s="244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162</v>
      </c>
      <c r="AU635" s="18" t="s">
        <v>87</v>
      </c>
    </row>
    <row r="636" s="12" customFormat="1" ht="25.92" customHeight="1">
      <c r="A636" s="12"/>
      <c r="B636" s="211"/>
      <c r="C636" s="212"/>
      <c r="D636" s="213" t="s">
        <v>77</v>
      </c>
      <c r="E636" s="214" t="s">
        <v>872</v>
      </c>
      <c r="F636" s="214" t="s">
        <v>873</v>
      </c>
      <c r="G636" s="212"/>
      <c r="H636" s="212"/>
      <c r="I636" s="215"/>
      <c r="J636" s="216">
        <f>BK636</f>
        <v>0</v>
      </c>
      <c r="K636" s="212"/>
      <c r="L636" s="217"/>
      <c r="M636" s="218"/>
      <c r="N636" s="219"/>
      <c r="O636" s="219"/>
      <c r="P636" s="220">
        <f>P637+P664</f>
        <v>0</v>
      </c>
      <c r="Q636" s="219"/>
      <c r="R636" s="220">
        <f>R637+R664</f>
        <v>0.39907545999999999</v>
      </c>
      <c r="S636" s="219"/>
      <c r="T636" s="221">
        <f>T637+T664</f>
        <v>0.14999999999999999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22" t="s">
        <v>87</v>
      </c>
      <c r="AT636" s="223" t="s">
        <v>77</v>
      </c>
      <c r="AU636" s="223" t="s">
        <v>78</v>
      </c>
      <c r="AY636" s="222" t="s">
        <v>153</v>
      </c>
      <c r="BK636" s="224">
        <f>BK637+BK664</f>
        <v>0</v>
      </c>
    </row>
    <row r="637" s="12" customFormat="1" ht="22.8" customHeight="1">
      <c r="A637" s="12"/>
      <c r="B637" s="211"/>
      <c r="C637" s="212"/>
      <c r="D637" s="213" t="s">
        <v>77</v>
      </c>
      <c r="E637" s="225" t="s">
        <v>874</v>
      </c>
      <c r="F637" s="225" t="s">
        <v>875</v>
      </c>
      <c r="G637" s="212"/>
      <c r="H637" s="212"/>
      <c r="I637" s="215"/>
      <c r="J637" s="226">
        <f>BK637</f>
        <v>0</v>
      </c>
      <c r="K637" s="212"/>
      <c r="L637" s="217"/>
      <c r="M637" s="218"/>
      <c r="N637" s="219"/>
      <c r="O637" s="219"/>
      <c r="P637" s="220">
        <f>SUM(P638:P663)</f>
        <v>0</v>
      </c>
      <c r="Q637" s="219"/>
      <c r="R637" s="220">
        <f>SUM(R638:R663)</f>
        <v>0.36006107999999998</v>
      </c>
      <c r="S637" s="219"/>
      <c r="T637" s="221">
        <f>SUM(T638:T663)</f>
        <v>0.14999999999999999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22" t="s">
        <v>87</v>
      </c>
      <c r="AT637" s="223" t="s">
        <v>77</v>
      </c>
      <c r="AU637" s="223" t="s">
        <v>85</v>
      </c>
      <c r="AY637" s="222" t="s">
        <v>153</v>
      </c>
      <c r="BK637" s="224">
        <f>SUM(BK638:BK663)</f>
        <v>0</v>
      </c>
    </row>
    <row r="638" s="2" customFormat="1" ht="24.15" customHeight="1">
      <c r="A638" s="39"/>
      <c r="B638" s="40"/>
      <c r="C638" s="227" t="s">
        <v>876</v>
      </c>
      <c r="D638" s="227" t="s">
        <v>155</v>
      </c>
      <c r="E638" s="228" t="s">
        <v>877</v>
      </c>
      <c r="F638" s="229" t="s">
        <v>878</v>
      </c>
      <c r="G638" s="230" t="s">
        <v>355</v>
      </c>
      <c r="H638" s="231">
        <v>22</v>
      </c>
      <c r="I638" s="232"/>
      <c r="J638" s="233">
        <f>ROUND(I638*H638,2)</f>
        <v>0</v>
      </c>
      <c r="K638" s="229" t="s">
        <v>159</v>
      </c>
      <c r="L638" s="45"/>
      <c r="M638" s="234" t="s">
        <v>1</v>
      </c>
      <c r="N638" s="235" t="s">
        <v>43</v>
      </c>
      <c r="O638" s="92"/>
      <c r="P638" s="236">
        <f>O638*H638</f>
        <v>0</v>
      </c>
      <c r="Q638" s="236">
        <v>0.00040000000000000002</v>
      </c>
      <c r="R638" s="236">
        <f>Q638*H638</f>
        <v>0.0088000000000000005</v>
      </c>
      <c r="S638" s="236">
        <v>0</v>
      </c>
      <c r="T638" s="237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8" t="s">
        <v>251</v>
      </c>
      <c r="AT638" s="238" t="s">
        <v>155</v>
      </c>
      <c r="AU638" s="238" t="s">
        <v>87</v>
      </c>
      <c r="AY638" s="18" t="s">
        <v>153</v>
      </c>
      <c r="BE638" s="239">
        <f>IF(N638="základní",J638,0)</f>
        <v>0</v>
      </c>
      <c r="BF638" s="239">
        <f>IF(N638="snížená",J638,0)</f>
        <v>0</v>
      </c>
      <c r="BG638" s="239">
        <f>IF(N638="zákl. přenesená",J638,0)</f>
        <v>0</v>
      </c>
      <c r="BH638" s="239">
        <f>IF(N638="sníž. přenesená",J638,0)</f>
        <v>0</v>
      </c>
      <c r="BI638" s="239">
        <f>IF(N638="nulová",J638,0)</f>
        <v>0</v>
      </c>
      <c r="BJ638" s="18" t="s">
        <v>85</v>
      </c>
      <c r="BK638" s="239">
        <f>ROUND(I638*H638,2)</f>
        <v>0</v>
      </c>
      <c r="BL638" s="18" t="s">
        <v>251</v>
      </c>
      <c r="BM638" s="238" t="s">
        <v>879</v>
      </c>
    </row>
    <row r="639" s="2" customFormat="1">
      <c r="A639" s="39"/>
      <c r="B639" s="40"/>
      <c r="C639" s="41"/>
      <c r="D639" s="240" t="s">
        <v>162</v>
      </c>
      <c r="E639" s="41"/>
      <c r="F639" s="241" t="s">
        <v>880</v>
      </c>
      <c r="G639" s="41"/>
      <c r="H639" s="41"/>
      <c r="I639" s="242"/>
      <c r="J639" s="41"/>
      <c r="K639" s="41"/>
      <c r="L639" s="45"/>
      <c r="M639" s="243"/>
      <c r="N639" s="244"/>
      <c r="O639" s="92"/>
      <c r="P639" s="92"/>
      <c r="Q639" s="92"/>
      <c r="R639" s="92"/>
      <c r="S639" s="92"/>
      <c r="T639" s="93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162</v>
      </c>
      <c r="AU639" s="18" t="s">
        <v>87</v>
      </c>
    </row>
    <row r="640" s="2" customFormat="1">
      <c r="A640" s="39"/>
      <c r="B640" s="40"/>
      <c r="C640" s="41"/>
      <c r="D640" s="240" t="s">
        <v>218</v>
      </c>
      <c r="E640" s="41"/>
      <c r="F640" s="277" t="s">
        <v>881</v>
      </c>
      <c r="G640" s="41"/>
      <c r="H640" s="41"/>
      <c r="I640" s="242"/>
      <c r="J640" s="41"/>
      <c r="K640" s="41"/>
      <c r="L640" s="45"/>
      <c r="M640" s="243"/>
      <c r="N640" s="244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218</v>
      </c>
      <c r="AU640" s="18" t="s">
        <v>87</v>
      </c>
    </row>
    <row r="641" s="13" customFormat="1">
      <c r="A641" s="13"/>
      <c r="B641" s="245"/>
      <c r="C641" s="246"/>
      <c r="D641" s="240" t="s">
        <v>164</v>
      </c>
      <c r="E641" s="247" t="s">
        <v>1</v>
      </c>
      <c r="F641" s="248" t="s">
        <v>882</v>
      </c>
      <c r="G641" s="246"/>
      <c r="H641" s="249">
        <v>22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5" t="s">
        <v>164</v>
      </c>
      <c r="AU641" s="255" t="s">
        <v>87</v>
      </c>
      <c r="AV641" s="13" t="s">
        <v>87</v>
      </c>
      <c r="AW641" s="13" t="s">
        <v>34</v>
      </c>
      <c r="AX641" s="13" t="s">
        <v>85</v>
      </c>
      <c r="AY641" s="255" t="s">
        <v>153</v>
      </c>
    </row>
    <row r="642" s="2" customFormat="1" ht="24.15" customHeight="1">
      <c r="A642" s="39"/>
      <c r="B642" s="40"/>
      <c r="C642" s="227" t="s">
        <v>883</v>
      </c>
      <c r="D642" s="227" t="s">
        <v>155</v>
      </c>
      <c r="E642" s="228" t="s">
        <v>884</v>
      </c>
      <c r="F642" s="229" t="s">
        <v>885</v>
      </c>
      <c r="G642" s="230" t="s">
        <v>886</v>
      </c>
      <c r="H642" s="231">
        <v>316</v>
      </c>
      <c r="I642" s="232"/>
      <c r="J642" s="233">
        <f>ROUND(I642*H642,2)</f>
        <v>0</v>
      </c>
      <c r="K642" s="229" t="s">
        <v>159</v>
      </c>
      <c r="L642" s="45"/>
      <c r="M642" s="234" t="s">
        <v>1</v>
      </c>
      <c r="N642" s="235" t="s">
        <v>43</v>
      </c>
      <c r="O642" s="92"/>
      <c r="P642" s="236">
        <f>O642*H642</f>
        <v>0</v>
      </c>
      <c r="Q642" s="236">
        <v>6.0000000000000002E-05</v>
      </c>
      <c r="R642" s="236">
        <f>Q642*H642</f>
        <v>0.018960000000000001</v>
      </c>
      <c r="S642" s="236">
        <v>0</v>
      </c>
      <c r="T642" s="237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8" t="s">
        <v>251</v>
      </c>
      <c r="AT642" s="238" t="s">
        <v>155</v>
      </c>
      <c r="AU642" s="238" t="s">
        <v>87</v>
      </c>
      <c r="AY642" s="18" t="s">
        <v>153</v>
      </c>
      <c r="BE642" s="239">
        <f>IF(N642="základní",J642,0)</f>
        <v>0</v>
      </c>
      <c r="BF642" s="239">
        <f>IF(N642="snížená",J642,0)</f>
        <v>0</v>
      </c>
      <c r="BG642" s="239">
        <f>IF(N642="zákl. přenesená",J642,0)</f>
        <v>0</v>
      </c>
      <c r="BH642" s="239">
        <f>IF(N642="sníž. přenesená",J642,0)</f>
        <v>0</v>
      </c>
      <c r="BI642" s="239">
        <f>IF(N642="nulová",J642,0)</f>
        <v>0</v>
      </c>
      <c r="BJ642" s="18" t="s">
        <v>85</v>
      </c>
      <c r="BK642" s="239">
        <f>ROUND(I642*H642,2)</f>
        <v>0</v>
      </c>
      <c r="BL642" s="18" t="s">
        <v>251</v>
      </c>
      <c r="BM642" s="238" t="s">
        <v>887</v>
      </c>
    </row>
    <row r="643" s="2" customFormat="1">
      <c r="A643" s="39"/>
      <c r="B643" s="40"/>
      <c r="C643" s="41"/>
      <c r="D643" s="240" t="s">
        <v>162</v>
      </c>
      <c r="E643" s="41"/>
      <c r="F643" s="241" t="s">
        <v>888</v>
      </c>
      <c r="G643" s="41"/>
      <c r="H643" s="41"/>
      <c r="I643" s="242"/>
      <c r="J643" s="41"/>
      <c r="K643" s="41"/>
      <c r="L643" s="45"/>
      <c r="M643" s="243"/>
      <c r="N643" s="244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162</v>
      </c>
      <c r="AU643" s="18" t="s">
        <v>87</v>
      </c>
    </row>
    <row r="644" s="13" customFormat="1">
      <c r="A644" s="13"/>
      <c r="B644" s="245"/>
      <c r="C644" s="246"/>
      <c r="D644" s="240" t="s">
        <v>164</v>
      </c>
      <c r="E644" s="247" t="s">
        <v>1</v>
      </c>
      <c r="F644" s="248" t="s">
        <v>889</v>
      </c>
      <c r="G644" s="246"/>
      <c r="H644" s="249">
        <v>316</v>
      </c>
      <c r="I644" s="250"/>
      <c r="J644" s="246"/>
      <c r="K644" s="246"/>
      <c r="L644" s="251"/>
      <c r="M644" s="252"/>
      <c r="N644" s="253"/>
      <c r="O644" s="253"/>
      <c r="P644" s="253"/>
      <c r="Q644" s="253"/>
      <c r="R644" s="253"/>
      <c r="S644" s="253"/>
      <c r="T644" s="25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5" t="s">
        <v>164</v>
      </c>
      <c r="AU644" s="255" t="s">
        <v>87</v>
      </c>
      <c r="AV644" s="13" t="s">
        <v>87</v>
      </c>
      <c r="AW644" s="13" t="s">
        <v>34</v>
      </c>
      <c r="AX644" s="13" t="s">
        <v>85</v>
      </c>
      <c r="AY644" s="255" t="s">
        <v>153</v>
      </c>
    </row>
    <row r="645" s="2" customFormat="1" ht="24.15" customHeight="1">
      <c r="A645" s="39"/>
      <c r="B645" s="40"/>
      <c r="C645" s="278" t="s">
        <v>890</v>
      </c>
      <c r="D645" s="278" t="s">
        <v>341</v>
      </c>
      <c r="E645" s="279" t="s">
        <v>891</v>
      </c>
      <c r="F645" s="280" t="s">
        <v>892</v>
      </c>
      <c r="G645" s="281" t="s">
        <v>355</v>
      </c>
      <c r="H645" s="282">
        <v>67.799000000000007</v>
      </c>
      <c r="I645" s="283"/>
      <c r="J645" s="284">
        <f>ROUND(I645*H645,2)</f>
        <v>0</v>
      </c>
      <c r="K645" s="280" t="s">
        <v>159</v>
      </c>
      <c r="L645" s="285"/>
      <c r="M645" s="286" t="s">
        <v>1</v>
      </c>
      <c r="N645" s="287" t="s">
        <v>43</v>
      </c>
      <c r="O645" s="92"/>
      <c r="P645" s="236">
        <f>O645*H645</f>
        <v>0</v>
      </c>
      <c r="Q645" s="236">
        <v>0.0030799999999999998</v>
      </c>
      <c r="R645" s="236">
        <f>Q645*H645</f>
        <v>0.20882092000000002</v>
      </c>
      <c r="S645" s="236">
        <v>0</v>
      </c>
      <c r="T645" s="237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8" t="s">
        <v>352</v>
      </c>
      <c r="AT645" s="238" t="s">
        <v>341</v>
      </c>
      <c r="AU645" s="238" t="s">
        <v>87</v>
      </c>
      <c r="AY645" s="18" t="s">
        <v>153</v>
      </c>
      <c r="BE645" s="239">
        <f>IF(N645="základní",J645,0)</f>
        <v>0</v>
      </c>
      <c r="BF645" s="239">
        <f>IF(N645="snížená",J645,0)</f>
        <v>0</v>
      </c>
      <c r="BG645" s="239">
        <f>IF(N645="zákl. přenesená",J645,0)</f>
        <v>0</v>
      </c>
      <c r="BH645" s="239">
        <f>IF(N645="sníž. přenesená",J645,0)</f>
        <v>0</v>
      </c>
      <c r="BI645" s="239">
        <f>IF(N645="nulová",J645,0)</f>
        <v>0</v>
      </c>
      <c r="BJ645" s="18" t="s">
        <v>85</v>
      </c>
      <c r="BK645" s="239">
        <f>ROUND(I645*H645,2)</f>
        <v>0</v>
      </c>
      <c r="BL645" s="18" t="s">
        <v>251</v>
      </c>
      <c r="BM645" s="238" t="s">
        <v>893</v>
      </c>
    </row>
    <row r="646" s="2" customFormat="1">
      <c r="A646" s="39"/>
      <c r="B646" s="40"/>
      <c r="C646" s="41"/>
      <c r="D646" s="240" t="s">
        <v>162</v>
      </c>
      <c r="E646" s="41"/>
      <c r="F646" s="241" t="s">
        <v>892</v>
      </c>
      <c r="G646" s="41"/>
      <c r="H646" s="41"/>
      <c r="I646" s="242"/>
      <c r="J646" s="41"/>
      <c r="K646" s="41"/>
      <c r="L646" s="45"/>
      <c r="M646" s="243"/>
      <c r="N646" s="244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162</v>
      </c>
      <c r="AU646" s="18" t="s">
        <v>87</v>
      </c>
    </row>
    <row r="647" s="13" customFormat="1">
      <c r="A647" s="13"/>
      <c r="B647" s="245"/>
      <c r="C647" s="246"/>
      <c r="D647" s="240" t="s">
        <v>164</v>
      </c>
      <c r="E647" s="247" t="s">
        <v>1</v>
      </c>
      <c r="F647" s="248" t="s">
        <v>894</v>
      </c>
      <c r="G647" s="246"/>
      <c r="H647" s="249">
        <v>64.569999999999993</v>
      </c>
      <c r="I647" s="250"/>
      <c r="J647" s="246"/>
      <c r="K647" s="246"/>
      <c r="L647" s="251"/>
      <c r="M647" s="252"/>
      <c r="N647" s="253"/>
      <c r="O647" s="253"/>
      <c r="P647" s="253"/>
      <c r="Q647" s="253"/>
      <c r="R647" s="253"/>
      <c r="S647" s="253"/>
      <c r="T647" s="25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5" t="s">
        <v>164</v>
      </c>
      <c r="AU647" s="255" t="s">
        <v>87</v>
      </c>
      <c r="AV647" s="13" t="s">
        <v>87</v>
      </c>
      <c r="AW647" s="13" t="s">
        <v>34</v>
      </c>
      <c r="AX647" s="13" t="s">
        <v>85</v>
      </c>
      <c r="AY647" s="255" t="s">
        <v>153</v>
      </c>
    </row>
    <row r="648" s="13" customFormat="1">
      <c r="A648" s="13"/>
      <c r="B648" s="245"/>
      <c r="C648" s="246"/>
      <c r="D648" s="240" t="s">
        <v>164</v>
      </c>
      <c r="E648" s="246"/>
      <c r="F648" s="248" t="s">
        <v>895</v>
      </c>
      <c r="G648" s="246"/>
      <c r="H648" s="249">
        <v>67.799000000000007</v>
      </c>
      <c r="I648" s="250"/>
      <c r="J648" s="246"/>
      <c r="K648" s="246"/>
      <c r="L648" s="251"/>
      <c r="M648" s="252"/>
      <c r="N648" s="253"/>
      <c r="O648" s="253"/>
      <c r="P648" s="253"/>
      <c r="Q648" s="253"/>
      <c r="R648" s="253"/>
      <c r="S648" s="253"/>
      <c r="T648" s="25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5" t="s">
        <v>164</v>
      </c>
      <c r="AU648" s="255" t="s">
        <v>87</v>
      </c>
      <c r="AV648" s="13" t="s">
        <v>87</v>
      </c>
      <c r="AW648" s="13" t="s">
        <v>4</v>
      </c>
      <c r="AX648" s="13" t="s">
        <v>85</v>
      </c>
      <c r="AY648" s="255" t="s">
        <v>153</v>
      </c>
    </row>
    <row r="649" s="2" customFormat="1" ht="24.15" customHeight="1">
      <c r="A649" s="39"/>
      <c r="B649" s="40"/>
      <c r="C649" s="278" t="s">
        <v>896</v>
      </c>
      <c r="D649" s="278" t="s">
        <v>341</v>
      </c>
      <c r="E649" s="279" t="s">
        <v>897</v>
      </c>
      <c r="F649" s="280" t="s">
        <v>898</v>
      </c>
      <c r="G649" s="281" t="s">
        <v>355</v>
      </c>
      <c r="H649" s="282">
        <v>30.608000000000001</v>
      </c>
      <c r="I649" s="283"/>
      <c r="J649" s="284">
        <f>ROUND(I649*H649,2)</f>
        <v>0</v>
      </c>
      <c r="K649" s="280" t="s">
        <v>159</v>
      </c>
      <c r="L649" s="285"/>
      <c r="M649" s="286" t="s">
        <v>1</v>
      </c>
      <c r="N649" s="287" t="s">
        <v>43</v>
      </c>
      <c r="O649" s="92"/>
      <c r="P649" s="236">
        <f>O649*H649</f>
        <v>0</v>
      </c>
      <c r="Q649" s="236">
        <v>0.0022699999999999999</v>
      </c>
      <c r="R649" s="236">
        <f>Q649*H649</f>
        <v>0.069480159999999999</v>
      </c>
      <c r="S649" s="236">
        <v>0</v>
      </c>
      <c r="T649" s="237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8" t="s">
        <v>352</v>
      </c>
      <c r="AT649" s="238" t="s">
        <v>341</v>
      </c>
      <c r="AU649" s="238" t="s">
        <v>87</v>
      </c>
      <c r="AY649" s="18" t="s">
        <v>153</v>
      </c>
      <c r="BE649" s="239">
        <f>IF(N649="základní",J649,0)</f>
        <v>0</v>
      </c>
      <c r="BF649" s="239">
        <f>IF(N649="snížená",J649,0)</f>
        <v>0</v>
      </c>
      <c r="BG649" s="239">
        <f>IF(N649="zákl. přenesená",J649,0)</f>
        <v>0</v>
      </c>
      <c r="BH649" s="239">
        <f>IF(N649="sníž. přenesená",J649,0)</f>
        <v>0</v>
      </c>
      <c r="BI649" s="239">
        <f>IF(N649="nulová",J649,0)</f>
        <v>0</v>
      </c>
      <c r="BJ649" s="18" t="s">
        <v>85</v>
      </c>
      <c r="BK649" s="239">
        <f>ROUND(I649*H649,2)</f>
        <v>0</v>
      </c>
      <c r="BL649" s="18" t="s">
        <v>251</v>
      </c>
      <c r="BM649" s="238" t="s">
        <v>899</v>
      </c>
    </row>
    <row r="650" s="2" customFormat="1">
      <c r="A650" s="39"/>
      <c r="B650" s="40"/>
      <c r="C650" s="41"/>
      <c r="D650" s="240" t="s">
        <v>162</v>
      </c>
      <c r="E650" s="41"/>
      <c r="F650" s="241" t="s">
        <v>898</v>
      </c>
      <c r="G650" s="41"/>
      <c r="H650" s="41"/>
      <c r="I650" s="242"/>
      <c r="J650" s="41"/>
      <c r="K650" s="41"/>
      <c r="L650" s="45"/>
      <c r="M650" s="243"/>
      <c r="N650" s="244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162</v>
      </c>
      <c r="AU650" s="18" t="s">
        <v>87</v>
      </c>
    </row>
    <row r="651" s="13" customFormat="1">
      <c r="A651" s="13"/>
      <c r="B651" s="245"/>
      <c r="C651" s="246"/>
      <c r="D651" s="240" t="s">
        <v>164</v>
      </c>
      <c r="E651" s="247" t="s">
        <v>1</v>
      </c>
      <c r="F651" s="248" t="s">
        <v>900</v>
      </c>
      <c r="G651" s="246"/>
      <c r="H651" s="249">
        <v>29.149999999999999</v>
      </c>
      <c r="I651" s="250"/>
      <c r="J651" s="246"/>
      <c r="K651" s="246"/>
      <c r="L651" s="251"/>
      <c r="M651" s="252"/>
      <c r="N651" s="253"/>
      <c r="O651" s="253"/>
      <c r="P651" s="253"/>
      <c r="Q651" s="253"/>
      <c r="R651" s="253"/>
      <c r="S651" s="253"/>
      <c r="T651" s="25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5" t="s">
        <v>164</v>
      </c>
      <c r="AU651" s="255" t="s">
        <v>87</v>
      </c>
      <c r="AV651" s="13" t="s">
        <v>87</v>
      </c>
      <c r="AW651" s="13" t="s">
        <v>34</v>
      </c>
      <c r="AX651" s="13" t="s">
        <v>85</v>
      </c>
      <c r="AY651" s="255" t="s">
        <v>153</v>
      </c>
    </row>
    <row r="652" s="13" customFormat="1">
      <c r="A652" s="13"/>
      <c r="B652" s="245"/>
      <c r="C652" s="246"/>
      <c r="D652" s="240" t="s">
        <v>164</v>
      </c>
      <c r="E652" s="246"/>
      <c r="F652" s="248" t="s">
        <v>901</v>
      </c>
      <c r="G652" s="246"/>
      <c r="H652" s="249">
        <v>30.608000000000001</v>
      </c>
      <c r="I652" s="250"/>
      <c r="J652" s="246"/>
      <c r="K652" s="246"/>
      <c r="L652" s="251"/>
      <c r="M652" s="252"/>
      <c r="N652" s="253"/>
      <c r="O652" s="253"/>
      <c r="P652" s="253"/>
      <c r="Q652" s="253"/>
      <c r="R652" s="253"/>
      <c r="S652" s="253"/>
      <c r="T652" s="25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5" t="s">
        <v>164</v>
      </c>
      <c r="AU652" s="255" t="s">
        <v>87</v>
      </c>
      <c r="AV652" s="13" t="s">
        <v>87</v>
      </c>
      <c r="AW652" s="13" t="s">
        <v>4</v>
      </c>
      <c r="AX652" s="13" t="s">
        <v>85</v>
      </c>
      <c r="AY652" s="255" t="s">
        <v>153</v>
      </c>
    </row>
    <row r="653" s="2" customFormat="1" ht="24.15" customHeight="1">
      <c r="A653" s="39"/>
      <c r="B653" s="40"/>
      <c r="C653" s="278" t="s">
        <v>902</v>
      </c>
      <c r="D653" s="278" t="s">
        <v>341</v>
      </c>
      <c r="E653" s="279" t="s">
        <v>903</v>
      </c>
      <c r="F653" s="280" t="s">
        <v>904</v>
      </c>
      <c r="G653" s="281" t="s">
        <v>302</v>
      </c>
      <c r="H653" s="282">
        <v>0.053999999999999999</v>
      </c>
      <c r="I653" s="283"/>
      <c r="J653" s="284">
        <f>ROUND(I653*H653,2)</f>
        <v>0</v>
      </c>
      <c r="K653" s="280" t="s">
        <v>1</v>
      </c>
      <c r="L653" s="285"/>
      <c r="M653" s="286" t="s">
        <v>1</v>
      </c>
      <c r="N653" s="287" t="s">
        <v>43</v>
      </c>
      <c r="O653" s="92"/>
      <c r="P653" s="236">
        <f>O653*H653</f>
        <v>0</v>
      </c>
      <c r="Q653" s="236">
        <v>1</v>
      </c>
      <c r="R653" s="236">
        <f>Q653*H653</f>
        <v>0.053999999999999999</v>
      </c>
      <c r="S653" s="236">
        <v>0</v>
      </c>
      <c r="T653" s="237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8" t="s">
        <v>352</v>
      </c>
      <c r="AT653" s="238" t="s">
        <v>341</v>
      </c>
      <c r="AU653" s="238" t="s">
        <v>87</v>
      </c>
      <c r="AY653" s="18" t="s">
        <v>153</v>
      </c>
      <c r="BE653" s="239">
        <f>IF(N653="základní",J653,0)</f>
        <v>0</v>
      </c>
      <c r="BF653" s="239">
        <f>IF(N653="snížená",J653,0)</f>
        <v>0</v>
      </c>
      <c r="BG653" s="239">
        <f>IF(N653="zákl. přenesená",J653,0)</f>
        <v>0</v>
      </c>
      <c r="BH653" s="239">
        <f>IF(N653="sníž. přenesená",J653,0)</f>
        <v>0</v>
      </c>
      <c r="BI653" s="239">
        <f>IF(N653="nulová",J653,0)</f>
        <v>0</v>
      </c>
      <c r="BJ653" s="18" t="s">
        <v>85</v>
      </c>
      <c r="BK653" s="239">
        <f>ROUND(I653*H653,2)</f>
        <v>0</v>
      </c>
      <c r="BL653" s="18" t="s">
        <v>251</v>
      </c>
      <c r="BM653" s="238" t="s">
        <v>905</v>
      </c>
    </row>
    <row r="654" s="2" customFormat="1">
      <c r="A654" s="39"/>
      <c r="B654" s="40"/>
      <c r="C654" s="41"/>
      <c r="D654" s="240" t="s">
        <v>162</v>
      </c>
      <c r="E654" s="41"/>
      <c r="F654" s="241" t="s">
        <v>904</v>
      </c>
      <c r="G654" s="41"/>
      <c r="H654" s="41"/>
      <c r="I654" s="242"/>
      <c r="J654" s="41"/>
      <c r="K654" s="41"/>
      <c r="L654" s="45"/>
      <c r="M654" s="243"/>
      <c r="N654" s="244"/>
      <c r="O654" s="92"/>
      <c r="P654" s="92"/>
      <c r="Q654" s="92"/>
      <c r="R654" s="92"/>
      <c r="S654" s="92"/>
      <c r="T654" s="93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162</v>
      </c>
      <c r="AU654" s="18" t="s">
        <v>87</v>
      </c>
    </row>
    <row r="655" s="2" customFormat="1">
      <c r="A655" s="39"/>
      <c r="B655" s="40"/>
      <c r="C655" s="41"/>
      <c r="D655" s="240" t="s">
        <v>218</v>
      </c>
      <c r="E655" s="41"/>
      <c r="F655" s="277" t="s">
        <v>906</v>
      </c>
      <c r="G655" s="41"/>
      <c r="H655" s="41"/>
      <c r="I655" s="242"/>
      <c r="J655" s="41"/>
      <c r="K655" s="41"/>
      <c r="L655" s="45"/>
      <c r="M655" s="243"/>
      <c r="N655" s="244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218</v>
      </c>
      <c r="AU655" s="18" t="s">
        <v>87</v>
      </c>
    </row>
    <row r="656" s="14" customFormat="1">
      <c r="A656" s="14"/>
      <c r="B656" s="256"/>
      <c r="C656" s="257"/>
      <c r="D656" s="240" t="s">
        <v>164</v>
      </c>
      <c r="E656" s="258" t="s">
        <v>1</v>
      </c>
      <c r="F656" s="259" t="s">
        <v>907</v>
      </c>
      <c r="G656" s="257"/>
      <c r="H656" s="258" t="s">
        <v>1</v>
      </c>
      <c r="I656" s="260"/>
      <c r="J656" s="257"/>
      <c r="K656" s="257"/>
      <c r="L656" s="261"/>
      <c r="M656" s="262"/>
      <c r="N656" s="263"/>
      <c r="O656" s="263"/>
      <c r="P656" s="263"/>
      <c r="Q656" s="263"/>
      <c r="R656" s="263"/>
      <c r="S656" s="263"/>
      <c r="T656" s="26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5" t="s">
        <v>164</v>
      </c>
      <c r="AU656" s="265" t="s">
        <v>87</v>
      </c>
      <c r="AV656" s="14" t="s">
        <v>85</v>
      </c>
      <c r="AW656" s="14" t="s">
        <v>34</v>
      </c>
      <c r="AX656" s="14" t="s">
        <v>78</v>
      </c>
      <c r="AY656" s="265" t="s">
        <v>153</v>
      </c>
    </row>
    <row r="657" s="13" customFormat="1">
      <c r="A657" s="13"/>
      <c r="B657" s="245"/>
      <c r="C657" s="246"/>
      <c r="D657" s="240" t="s">
        <v>164</v>
      </c>
      <c r="E657" s="247" t="s">
        <v>1</v>
      </c>
      <c r="F657" s="248" t="s">
        <v>908</v>
      </c>
      <c r="G657" s="246"/>
      <c r="H657" s="249">
        <v>0.050999999999999997</v>
      </c>
      <c r="I657" s="250"/>
      <c r="J657" s="246"/>
      <c r="K657" s="246"/>
      <c r="L657" s="251"/>
      <c r="M657" s="252"/>
      <c r="N657" s="253"/>
      <c r="O657" s="253"/>
      <c r="P657" s="253"/>
      <c r="Q657" s="253"/>
      <c r="R657" s="253"/>
      <c r="S657" s="253"/>
      <c r="T657" s="25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5" t="s">
        <v>164</v>
      </c>
      <c r="AU657" s="255" t="s">
        <v>87</v>
      </c>
      <c r="AV657" s="13" t="s">
        <v>87</v>
      </c>
      <c r="AW657" s="13" t="s">
        <v>34</v>
      </c>
      <c r="AX657" s="13" t="s">
        <v>85</v>
      </c>
      <c r="AY657" s="255" t="s">
        <v>153</v>
      </c>
    </row>
    <row r="658" s="13" customFormat="1">
      <c r="A658" s="13"/>
      <c r="B658" s="245"/>
      <c r="C658" s="246"/>
      <c r="D658" s="240" t="s">
        <v>164</v>
      </c>
      <c r="E658" s="246"/>
      <c r="F658" s="248" t="s">
        <v>909</v>
      </c>
      <c r="G658" s="246"/>
      <c r="H658" s="249">
        <v>0.053999999999999999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5" t="s">
        <v>164</v>
      </c>
      <c r="AU658" s="255" t="s">
        <v>87</v>
      </c>
      <c r="AV658" s="13" t="s">
        <v>87</v>
      </c>
      <c r="AW658" s="13" t="s">
        <v>4</v>
      </c>
      <c r="AX658" s="13" t="s">
        <v>85</v>
      </c>
      <c r="AY658" s="255" t="s">
        <v>153</v>
      </c>
    </row>
    <row r="659" s="2" customFormat="1" ht="24.15" customHeight="1">
      <c r="A659" s="39"/>
      <c r="B659" s="40"/>
      <c r="C659" s="227" t="s">
        <v>910</v>
      </c>
      <c r="D659" s="227" t="s">
        <v>155</v>
      </c>
      <c r="E659" s="228" t="s">
        <v>911</v>
      </c>
      <c r="F659" s="229" t="s">
        <v>912</v>
      </c>
      <c r="G659" s="230" t="s">
        <v>886</v>
      </c>
      <c r="H659" s="231">
        <v>150</v>
      </c>
      <c r="I659" s="232"/>
      <c r="J659" s="233">
        <f>ROUND(I659*H659,2)</f>
        <v>0</v>
      </c>
      <c r="K659" s="229" t="s">
        <v>159</v>
      </c>
      <c r="L659" s="45"/>
      <c r="M659" s="234" t="s">
        <v>1</v>
      </c>
      <c r="N659" s="235" t="s">
        <v>43</v>
      </c>
      <c r="O659" s="92"/>
      <c r="P659" s="236">
        <f>O659*H659</f>
        <v>0</v>
      </c>
      <c r="Q659" s="236">
        <v>0</v>
      </c>
      <c r="R659" s="236">
        <f>Q659*H659</f>
        <v>0</v>
      </c>
      <c r="S659" s="236">
        <v>0.001</v>
      </c>
      <c r="T659" s="237">
        <f>S659*H659</f>
        <v>0.14999999999999999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8" t="s">
        <v>251</v>
      </c>
      <c r="AT659" s="238" t="s">
        <v>155</v>
      </c>
      <c r="AU659" s="238" t="s">
        <v>87</v>
      </c>
      <c r="AY659" s="18" t="s">
        <v>153</v>
      </c>
      <c r="BE659" s="239">
        <f>IF(N659="základní",J659,0)</f>
        <v>0</v>
      </c>
      <c r="BF659" s="239">
        <f>IF(N659="snížená",J659,0)</f>
        <v>0</v>
      </c>
      <c r="BG659" s="239">
        <f>IF(N659="zákl. přenesená",J659,0)</f>
        <v>0</v>
      </c>
      <c r="BH659" s="239">
        <f>IF(N659="sníž. přenesená",J659,0)</f>
        <v>0</v>
      </c>
      <c r="BI659" s="239">
        <f>IF(N659="nulová",J659,0)</f>
        <v>0</v>
      </c>
      <c r="BJ659" s="18" t="s">
        <v>85</v>
      </c>
      <c r="BK659" s="239">
        <f>ROUND(I659*H659,2)</f>
        <v>0</v>
      </c>
      <c r="BL659" s="18" t="s">
        <v>251</v>
      </c>
      <c r="BM659" s="238" t="s">
        <v>913</v>
      </c>
    </row>
    <row r="660" s="2" customFormat="1">
      <c r="A660" s="39"/>
      <c r="B660" s="40"/>
      <c r="C660" s="41"/>
      <c r="D660" s="240" t="s">
        <v>162</v>
      </c>
      <c r="E660" s="41"/>
      <c r="F660" s="241" t="s">
        <v>914</v>
      </c>
      <c r="G660" s="41"/>
      <c r="H660" s="41"/>
      <c r="I660" s="242"/>
      <c r="J660" s="41"/>
      <c r="K660" s="41"/>
      <c r="L660" s="45"/>
      <c r="M660" s="243"/>
      <c r="N660" s="244"/>
      <c r="O660" s="92"/>
      <c r="P660" s="92"/>
      <c r="Q660" s="92"/>
      <c r="R660" s="92"/>
      <c r="S660" s="92"/>
      <c r="T660" s="93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162</v>
      </c>
      <c r="AU660" s="18" t="s">
        <v>87</v>
      </c>
    </row>
    <row r="661" s="13" customFormat="1">
      <c r="A661" s="13"/>
      <c r="B661" s="245"/>
      <c r="C661" s="246"/>
      <c r="D661" s="240" t="s">
        <v>164</v>
      </c>
      <c r="E661" s="247" t="s">
        <v>1</v>
      </c>
      <c r="F661" s="248" t="s">
        <v>915</v>
      </c>
      <c r="G661" s="246"/>
      <c r="H661" s="249">
        <v>150</v>
      </c>
      <c r="I661" s="250"/>
      <c r="J661" s="246"/>
      <c r="K661" s="246"/>
      <c r="L661" s="251"/>
      <c r="M661" s="252"/>
      <c r="N661" s="253"/>
      <c r="O661" s="253"/>
      <c r="P661" s="253"/>
      <c r="Q661" s="253"/>
      <c r="R661" s="253"/>
      <c r="S661" s="253"/>
      <c r="T661" s="25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5" t="s">
        <v>164</v>
      </c>
      <c r="AU661" s="255" t="s">
        <v>87</v>
      </c>
      <c r="AV661" s="13" t="s">
        <v>87</v>
      </c>
      <c r="AW661" s="13" t="s">
        <v>34</v>
      </c>
      <c r="AX661" s="13" t="s">
        <v>85</v>
      </c>
      <c r="AY661" s="255" t="s">
        <v>153</v>
      </c>
    </row>
    <row r="662" s="2" customFormat="1" ht="24.15" customHeight="1">
      <c r="A662" s="39"/>
      <c r="B662" s="40"/>
      <c r="C662" s="227" t="s">
        <v>916</v>
      </c>
      <c r="D662" s="227" t="s">
        <v>155</v>
      </c>
      <c r="E662" s="228" t="s">
        <v>917</v>
      </c>
      <c r="F662" s="229" t="s">
        <v>918</v>
      </c>
      <c r="G662" s="230" t="s">
        <v>302</v>
      </c>
      <c r="H662" s="231">
        <v>0.35999999999999999</v>
      </c>
      <c r="I662" s="232"/>
      <c r="J662" s="233">
        <f>ROUND(I662*H662,2)</f>
        <v>0</v>
      </c>
      <c r="K662" s="229" t="s">
        <v>159</v>
      </c>
      <c r="L662" s="45"/>
      <c r="M662" s="234" t="s">
        <v>1</v>
      </c>
      <c r="N662" s="235" t="s">
        <v>43</v>
      </c>
      <c r="O662" s="92"/>
      <c r="P662" s="236">
        <f>O662*H662</f>
        <v>0</v>
      </c>
      <c r="Q662" s="236">
        <v>0</v>
      </c>
      <c r="R662" s="236">
        <f>Q662*H662</f>
        <v>0</v>
      </c>
      <c r="S662" s="236">
        <v>0</v>
      </c>
      <c r="T662" s="237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8" t="s">
        <v>251</v>
      </c>
      <c r="AT662" s="238" t="s">
        <v>155</v>
      </c>
      <c r="AU662" s="238" t="s">
        <v>87</v>
      </c>
      <c r="AY662" s="18" t="s">
        <v>153</v>
      </c>
      <c r="BE662" s="239">
        <f>IF(N662="základní",J662,0)</f>
        <v>0</v>
      </c>
      <c r="BF662" s="239">
        <f>IF(N662="snížená",J662,0)</f>
        <v>0</v>
      </c>
      <c r="BG662" s="239">
        <f>IF(N662="zákl. přenesená",J662,0)</f>
        <v>0</v>
      </c>
      <c r="BH662" s="239">
        <f>IF(N662="sníž. přenesená",J662,0)</f>
        <v>0</v>
      </c>
      <c r="BI662" s="239">
        <f>IF(N662="nulová",J662,0)</f>
        <v>0</v>
      </c>
      <c r="BJ662" s="18" t="s">
        <v>85</v>
      </c>
      <c r="BK662" s="239">
        <f>ROUND(I662*H662,2)</f>
        <v>0</v>
      </c>
      <c r="BL662" s="18" t="s">
        <v>251</v>
      </c>
      <c r="BM662" s="238" t="s">
        <v>919</v>
      </c>
    </row>
    <row r="663" s="2" customFormat="1">
      <c r="A663" s="39"/>
      <c r="B663" s="40"/>
      <c r="C663" s="41"/>
      <c r="D663" s="240" t="s">
        <v>162</v>
      </c>
      <c r="E663" s="41"/>
      <c r="F663" s="241" t="s">
        <v>920</v>
      </c>
      <c r="G663" s="41"/>
      <c r="H663" s="41"/>
      <c r="I663" s="242"/>
      <c r="J663" s="41"/>
      <c r="K663" s="41"/>
      <c r="L663" s="45"/>
      <c r="M663" s="243"/>
      <c r="N663" s="244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162</v>
      </c>
      <c r="AU663" s="18" t="s">
        <v>87</v>
      </c>
    </row>
    <row r="664" s="12" customFormat="1" ht="22.8" customHeight="1">
      <c r="A664" s="12"/>
      <c r="B664" s="211"/>
      <c r="C664" s="212"/>
      <c r="D664" s="213" t="s">
        <v>77</v>
      </c>
      <c r="E664" s="225" t="s">
        <v>921</v>
      </c>
      <c r="F664" s="225" t="s">
        <v>922</v>
      </c>
      <c r="G664" s="212"/>
      <c r="H664" s="212"/>
      <c r="I664" s="215"/>
      <c r="J664" s="226">
        <f>BK664</f>
        <v>0</v>
      </c>
      <c r="K664" s="212"/>
      <c r="L664" s="217"/>
      <c r="M664" s="218"/>
      <c r="N664" s="219"/>
      <c r="O664" s="219"/>
      <c r="P664" s="220">
        <f>SUM(P665:P669)</f>
        <v>0</v>
      </c>
      <c r="Q664" s="219"/>
      <c r="R664" s="220">
        <f>SUM(R665:R669)</f>
        <v>0.039014380000000001</v>
      </c>
      <c r="S664" s="219"/>
      <c r="T664" s="221">
        <f>SUM(T665:T669)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22" t="s">
        <v>87</v>
      </c>
      <c r="AT664" s="223" t="s">
        <v>77</v>
      </c>
      <c r="AU664" s="223" t="s">
        <v>85</v>
      </c>
      <c r="AY664" s="222" t="s">
        <v>153</v>
      </c>
      <c r="BK664" s="224">
        <f>SUM(BK665:BK669)</f>
        <v>0</v>
      </c>
    </row>
    <row r="665" s="2" customFormat="1" ht="16.5" customHeight="1">
      <c r="A665" s="39"/>
      <c r="B665" s="40"/>
      <c r="C665" s="227" t="s">
        <v>923</v>
      </c>
      <c r="D665" s="227" t="s">
        <v>155</v>
      </c>
      <c r="E665" s="228" t="s">
        <v>924</v>
      </c>
      <c r="F665" s="229" t="s">
        <v>925</v>
      </c>
      <c r="G665" s="230" t="s">
        <v>323</v>
      </c>
      <c r="H665" s="231">
        <v>13.786</v>
      </c>
      <c r="I665" s="232"/>
      <c r="J665" s="233">
        <f>ROUND(I665*H665,2)</f>
        <v>0</v>
      </c>
      <c r="K665" s="229" t="s">
        <v>159</v>
      </c>
      <c r="L665" s="45"/>
      <c r="M665" s="234" t="s">
        <v>1</v>
      </c>
      <c r="N665" s="235" t="s">
        <v>43</v>
      </c>
      <c r="O665" s="92"/>
      <c r="P665" s="236">
        <f>O665*H665</f>
        <v>0</v>
      </c>
      <c r="Q665" s="236">
        <v>0.0028300000000000001</v>
      </c>
      <c r="R665" s="236">
        <f>Q665*H665</f>
        <v>0.039014380000000001</v>
      </c>
      <c r="S665" s="236">
        <v>0</v>
      </c>
      <c r="T665" s="237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8" t="s">
        <v>251</v>
      </c>
      <c r="AT665" s="238" t="s">
        <v>155</v>
      </c>
      <c r="AU665" s="238" t="s">
        <v>87</v>
      </c>
      <c r="AY665" s="18" t="s">
        <v>153</v>
      </c>
      <c r="BE665" s="239">
        <f>IF(N665="základní",J665,0)</f>
        <v>0</v>
      </c>
      <c r="BF665" s="239">
        <f>IF(N665="snížená",J665,0)</f>
        <v>0</v>
      </c>
      <c r="BG665" s="239">
        <f>IF(N665="zákl. přenesená",J665,0)</f>
        <v>0</v>
      </c>
      <c r="BH665" s="239">
        <f>IF(N665="sníž. přenesená",J665,0)</f>
        <v>0</v>
      </c>
      <c r="BI665" s="239">
        <f>IF(N665="nulová",J665,0)</f>
        <v>0</v>
      </c>
      <c r="BJ665" s="18" t="s">
        <v>85</v>
      </c>
      <c r="BK665" s="239">
        <f>ROUND(I665*H665,2)</f>
        <v>0</v>
      </c>
      <c r="BL665" s="18" t="s">
        <v>251</v>
      </c>
      <c r="BM665" s="238" t="s">
        <v>926</v>
      </c>
    </row>
    <row r="666" s="2" customFormat="1">
      <c r="A666" s="39"/>
      <c r="B666" s="40"/>
      <c r="C666" s="41"/>
      <c r="D666" s="240" t="s">
        <v>162</v>
      </c>
      <c r="E666" s="41"/>
      <c r="F666" s="241" t="s">
        <v>927</v>
      </c>
      <c r="G666" s="41"/>
      <c r="H666" s="41"/>
      <c r="I666" s="242"/>
      <c r="J666" s="41"/>
      <c r="K666" s="41"/>
      <c r="L666" s="45"/>
      <c r="M666" s="243"/>
      <c r="N666" s="244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162</v>
      </c>
      <c r="AU666" s="18" t="s">
        <v>87</v>
      </c>
    </row>
    <row r="667" s="13" customFormat="1">
      <c r="A667" s="13"/>
      <c r="B667" s="245"/>
      <c r="C667" s="246"/>
      <c r="D667" s="240" t="s">
        <v>164</v>
      </c>
      <c r="E667" s="247" t="s">
        <v>1</v>
      </c>
      <c r="F667" s="248" t="s">
        <v>928</v>
      </c>
      <c r="G667" s="246"/>
      <c r="H667" s="249">
        <v>10.345000000000001</v>
      </c>
      <c r="I667" s="250"/>
      <c r="J667" s="246"/>
      <c r="K667" s="246"/>
      <c r="L667" s="251"/>
      <c r="M667" s="252"/>
      <c r="N667" s="253"/>
      <c r="O667" s="253"/>
      <c r="P667" s="253"/>
      <c r="Q667" s="253"/>
      <c r="R667" s="253"/>
      <c r="S667" s="253"/>
      <c r="T667" s="25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55" t="s">
        <v>164</v>
      </c>
      <c r="AU667" s="255" t="s">
        <v>87</v>
      </c>
      <c r="AV667" s="13" t="s">
        <v>87</v>
      </c>
      <c r="AW667" s="13" t="s">
        <v>34</v>
      </c>
      <c r="AX667" s="13" t="s">
        <v>78</v>
      </c>
      <c r="AY667" s="255" t="s">
        <v>153</v>
      </c>
    </row>
    <row r="668" s="13" customFormat="1">
      <c r="A668" s="13"/>
      <c r="B668" s="245"/>
      <c r="C668" s="246"/>
      <c r="D668" s="240" t="s">
        <v>164</v>
      </c>
      <c r="E668" s="247" t="s">
        <v>1</v>
      </c>
      <c r="F668" s="248" t="s">
        <v>929</v>
      </c>
      <c r="G668" s="246"/>
      <c r="H668" s="249">
        <v>3.4409999999999998</v>
      </c>
      <c r="I668" s="250"/>
      <c r="J668" s="246"/>
      <c r="K668" s="246"/>
      <c r="L668" s="251"/>
      <c r="M668" s="252"/>
      <c r="N668" s="253"/>
      <c r="O668" s="253"/>
      <c r="P668" s="253"/>
      <c r="Q668" s="253"/>
      <c r="R668" s="253"/>
      <c r="S668" s="253"/>
      <c r="T668" s="25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5" t="s">
        <v>164</v>
      </c>
      <c r="AU668" s="255" t="s">
        <v>87</v>
      </c>
      <c r="AV668" s="13" t="s">
        <v>87</v>
      </c>
      <c r="AW668" s="13" t="s">
        <v>34</v>
      </c>
      <c r="AX668" s="13" t="s">
        <v>78</v>
      </c>
      <c r="AY668" s="255" t="s">
        <v>153</v>
      </c>
    </row>
    <row r="669" s="15" customFormat="1">
      <c r="A669" s="15"/>
      <c r="B669" s="266"/>
      <c r="C669" s="267"/>
      <c r="D669" s="240" t="s">
        <v>164</v>
      </c>
      <c r="E669" s="268" t="s">
        <v>1</v>
      </c>
      <c r="F669" s="269" t="s">
        <v>198</v>
      </c>
      <c r="G669" s="267"/>
      <c r="H669" s="270">
        <v>13.786</v>
      </c>
      <c r="I669" s="271"/>
      <c r="J669" s="267"/>
      <c r="K669" s="267"/>
      <c r="L669" s="272"/>
      <c r="M669" s="273"/>
      <c r="N669" s="274"/>
      <c r="O669" s="274"/>
      <c r="P669" s="274"/>
      <c r="Q669" s="274"/>
      <c r="R669" s="274"/>
      <c r="S669" s="274"/>
      <c r="T669" s="27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76" t="s">
        <v>164</v>
      </c>
      <c r="AU669" s="276" t="s">
        <v>87</v>
      </c>
      <c r="AV669" s="15" t="s">
        <v>160</v>
      </c>
      <c r="AW669" s="15" t="s">
        <v>34</v>
      </c>
      <c r="AX669" s="15" t="s">
        <v>85</v>
      </c>
      <c r="AY669" s="276" t="s">
        <v>153</v>
      </c>
    </row>
    <row r="670" s="12" customFormat="1" ht="25.92" customHeight="1">
      <c r="A670" s="12"/>
      <c r="B670" s="211"/>
      <c r="C670" s="212"/>
      <c r="D670" s="213" t="s">
        <v>77</v>
      </c>
      <c r="E670" s="214" t="s">
        <v>341</v>
      </c>
      <c r="F670" s="214" t="s">
        <v>930</v>
      </c>
      <c r="G670" s="212"/>
      <c r="H670" s="212"/>
      <c r="I670" s="215"/>
      <c r="J670" s="216">
        <f>BK670</f>
        <v>0</v>
      </c>
      <c r="K670" s="212"/>
      <c r="L670" s="217"/>
      <c r="M670" s="218"/>
      <c r="N670" s="219"/>
      <c r="O670" s="219"/>
      <c r="P670" s="220">
        <f>P671</f>
        <v>0</v>
      </c>
      <c r="Q670" s="219"/>
      <c r="R670" s="220">
        <f>R671</f>
        <v>5.9186819999999996</v>
      </c>
      <c r="S670" s="219"/>
      <c r="T670" s="221">
        <f>T671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22" t="s">
        <v>165</v>
      </c>
      <c r="AT670" s="223" t="s">
        <v>77</v>
      </c>
      <c r="AU670" s="223" t="s">
        <v>78</v>
      </c>
      <c r="AY670" s="222" t="s">
        <v>153</v>
      </c>
      <c r="BK670" s="224">
        <f>BK671</f>
        <v>0</v>
      </c>
    </row>
    <row r="671" s="12" customFormat="1" ht="22.8" customHeight="1">
      <c r="A671" s="12"/>
      <c r="B671" s="211"/>
      <c r="C671" s="212"/>
      <c r="D671" s="213" t="s">
        <v>77</v>
      </c>
      <c r="E671" s="225" t="s">
        <v>931</v>
      </c>
      <c r="F671" s="225" t="s">
        <v>932</v>
      </c>
      <c r="G671" s="212"/>
      <c r="H671" s="212"/>
      <c r="I671" s="215"/>
      <c r="J671" s="226">
        <f>BK671</f>
        <v>0</v>
      </c>
      <c r="K671" s="212"/>
      <c r="L671" s="217"/>
      <c r="M671" s="218"/>
      <c r="N671" s="219"/>
      <c r="O671" s="219"/>
      <c r="P671" s="220">
        <f>SUM(P672:P681)</f>
        <v>0</v>
      </c>
      <c r="Q671" s="219"/>
      <c r="R671" s="220">
        <f>SUM(R672:R681)</f>
        <v>5.9186819999999996</v>
      </c>
      <c r="S671" s="219"/>
      <c r="T671" s="221">
        <f>SUM(T672:T681)</f>
        <v>0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22" t="s">
        <v>165</v>
      </c>
      <c r="AT671" s="223" t="s">
        <v>77</v>
      </c>
      <c r="AU671" s="223" t="s">
        <v>85</v>
      </c>
      <c r="AY671" s="222" t="s">
        <v>153</v>
      </c>
      <c r="BK671" s="224">
        <f>SUM(BK672:BK681)</f>
        <v>0</v>
      </c>
    </row>
    <row r="672" s="2" customFormat="1" ht="16.5" customHeight="1">
      <c r="A672" s="39"/>
      <c r="B672" s="40"/>
      <c r="C672" s="227" t="s">
        <v>933</v>
      </c>
      <c r="D672" s="227" t="s">
        <v>155</v>
      </c>
      <c r="E672" s="228" t="s">
        <v>934</v>
      </c>
      <c r="F672" s="229" t="s">
        <v>935</v>
      </c>
      <c r="G672" s="230" t="s">
        <v>355</v>
      </c>
      <c r="H672" s="231">
        <v>96.599999999999994</v>
      </c>
      <c r="I672" s="232"/>
      <c r="J672" s="233">
        <f>ROUND(I672*H672,2)</f>
        <v>0</v>
      </c>
      <c r="K672" s="229" t="s">
        <v>159</v>
      </c>
      <c r="L672" s="45"/>
      <c r="M672" s="234" t="s">
        <v>1</v>
      </c>
      <c r="N672" s="235" t="s">
        <v>43</v>
      </c>
      <c r="O672" s="92"/>
      <c r="P672" s="236">
        <f>O672*H672</f>
        <v>0</v>
      </c>
      <c r="Q672" s="236">
        <v>6.9999999999999994E-05</v>
      </c>
      <c r="R672" s="236">
        <f>Q672*H672</f>
        <v>0.0067619999999999989</v>
      </c>
      <c r="S672" s="236">
        <v>0</v>
      </c>
      <c r="T672" s="237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8" t="s">
        <v>548</v>
      </c>
      <c r="AT672" s="238" t="s">
        <v>155</v>
      </c>
      <c r="AU672" s="238" t="s">
        <v>87</v>
      </c>
      <c r="AY672" s="18" t="s">
        <v>153</v>
      </c>
      <c r="BE672" s="239">
        <f>IF(N672="základní",J672,0)</f>
        <v>0</v>
      </c>
      <c r="BF672" s="239">
        <f>IF(N672="snížená",J672,0)</f>
        <v>0</v>
      </c>
      <c r="BG672" s="239">
        <f>IF(N672="zákl. přenesená",J672,0)</f>
        <v>0</v>
      </c>
      <c r="BH672" s="239">
        <f>IF(N672="sníž. přenesená",J672,0)</f>
        <v>0</v>
      </c>
      <c r="BI672" s="239">
        <f>IF(N672="nulová",J672,0)</f>
        <v>0</v>
      </c>
      <c r="BJ672" s="18" t="s">
        <v>85</v>
      </c>
      <c r="BK672" s="239">
        <f>ROUND(I672*H672,2)</f>
        <v>0</v>
      </c>
      <c r="BL672" s="18" t="s">
        <v>548</v>
      </c>
      <c r="BM672" s="238" t="s">
        <v>936</v>
      </c>
    </row>
    <row r="673" s="2" customFormat="1">
      <c r="A673" s="39"/>
      <c r="B673" s="40"/>
      <c r="C673" s="41"/>
      <c r="D673" s="240" t="s">
        <v>162</v>
      </c>
      <c r="E673" s="41"/>
      <c r="F673" s="241" t="s">
        <v>937</v>
      </c>
      <c r="G673" s="41"/>
      <c r="H673" s="41"/>
      <c r="I673" s="242"/>
      <c r="J673" s="41"/>
      <c r="K673" s="41"/>
      <c r="L673" s="45"/>
      <c r="M673" s="243"/>
      <c r="N673" s="244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162</v>
      </c>
      <c r="AU673" s="18" t="s">
        <v>87</v>
      </c>
    </row>
    <row r="674" s="13" customFormat="1">
      <c r="A674" s="13"/>
      <c r="B674" s="245"/>
      <c r="C674" s="246"/>
      <c r="D674" s="240" t="s">
        <v>164</v>
      </c>
      <c r="E674" s="247" t="s">
        <v>1</v>
      </c>
      <c r="F674" s="248" t="s">
        <v>938</v>
      </c>
      <c r="G674" s="246"/>
      <c r="H674" s="249">
        <v>96.599999999999994</v>
      </c>
      <c r="I674" s="250"/>
      <c r="J674" s="246"/>
      <c r="K674" s="246"/>
      <c r="L674" s="251"/>
      <c r="M674" s="252"/>
      <c r="N674" s="253"/>
      <c r="O674" s="253"/>
      <c r="P674" s="253"/>
      <c r="Q674" s="253"/>
      <c r="R674" s="253"/>
      <c r="S674" s="253"/>
      <c r="T674" s="25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5" t="s">
        <v>164</v>
      </c>
      <c r="AU674" s="255" t="s">
        <v>87</v>
      </c>
      <c r="AV674" s="13" t="s">
        <v>87</v>
      </c>
      <c r="AW674" s="13" t="s">
        <v>34</v>
      </c>
      <c r="AX674" s="13" t="s">
        <v>85</v>
      </c>
      <c r="AY674" s="255" t="s">
        <v>153</v>
      </c>
    </row>
    <row r="675" s="2" customFormat="1" ht="37.8" customHeight="1">
      <c r="A675" s="39"/>
      <c r="B675" s="40"/>
      <c r="C675" s="227" t="s">
        <v>939</v>
      </c>
      <c r="D675" s="227" t="s">
        <v>155</v>
      </c>
      <c r="E675" s="228" t="s">
        <v>940</v>
      </c>
      <c r="F675" s="229" t="s">
        <v>941</v>
      </c>
      <c r="G675" s="230" t="s">
        <v>355</v>
      </c>
      <c r="H675" s="231">
        <v>96.599999999999994</v>
      </c>
      <c r="I675" s="232"/>
      <c r="J675" s="233">
        <f>ROUND(I675*H675,2)</f>
        <v>0</v>
      </c>
      <c r="K675" s="229" t="s">
        <v>159</v>
      </c>
      <c r="L675" s="45"/>
      <c r="M675" s="234" t="s">
        <v>1</v>
      </c>
      <c r="N675" s="235" t="s">
        <v>43</v>
      </c>
      <c r="O675" s="92"/>
      <c r="P675" s="236">
        <f>O675*H675</f>
        <v>0</v>
      </c>
      <c r="Q675" s="236">
        <v>0</v>
      </c>
      <c r="R675" s="236">
        <f>Q675*H675</f>
        <v>0</v>
      </c>
      <c r="S675" s="236">
        <v>0</v>
      </c>
      <c r="T675" s="237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8" t="s">
        <v>548</v>
      </c>
      <c r="AT675" s="238" t="s">
        <v>155</v>
      </c>
      <c r="AU675" s="238" t="s">
        <v>87</v>
      </c>
      <c r="AY675" s="18" t="s">
        <v>153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8" t="s">
        <v>85</v>
      </c>
      <c r="BK675" s="239">
        <f>ROUND(I675*H675,2)</f>
        <v>0</v>
      </c>
      <c r="BL675" s="18" t="s">
        <v>548</v>
      </c>
      <c r="BM675" s="238" t="s">
        <v>942</v>
      </c>
    </row>
    <row r="676" s="2" customFormat="1">
      <c r="A676" s="39"/>
      <c r="B676" s="40"/>
      <c r="C676" s="41"/>
      <c r="D676" s="240" t="s">
        <v>162</v>
      </c>
      <c r="E676" s="41"/>
      <c r="F676" s="241" t="s">
        <v>943</v>
      </c>
      <c r="G676" s="41"/>
      <c r="H676" s="41"/>
      <c r="I676" s="242"/>
      <c r="J676" s="41"/>
      <c r="K676" s="41"/>
      <c r="L676" s="45"/>
      <c r="M676" s="243"/>
      <c r="N676" s="244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162</v>
      </c>
      <c r="AU676" s="18" t="s">
        <v>87</v>
      </c>
    </row>
    <row r="677" s="13" customFormat="1">
      <c r="A677" s="13"/>
      <c r="B677" s="245"/>
      <c r="C677" s="246"/>
      <c r="D677" s="240" t="s">
        <v>164</v>
      </c>
      <c r="E677" s="247" t="s">
        <v>1</v>
      </c>
      <c r="F677" s="248" t="s">
        <v>938</v>
      </c>
      <c r="G677" s="246"/>
      <c r="H677" s="249">
        <v>96.599999999999994</v>
      </c>
      <c r="I677" s="250"/>
      <c r="J677" s="246"/>
      <c r="K677" s="246"/>
      <c r="L677" s="251"/>
      <c r="M677" s="252"/>
      <c r="N677" s="253"/>
      <c r="O677" s="253"/>
      <c r="P677" s="253"/>
      <c r="Q677" s="253"/>
      <c r="R677" s="253"/>
      <c r="S677" s="253"/>
      <c r="T677" s="25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5" t="s">
        <v>164</v>
      </c>
      <c r="AU677" s="255" t="s">
        <v>87</v>
      </c>
      <c r="AV677" s="13" t="s">
        <v>87</v>
      </c>
      <c r="AW677" s="13" t="s">
        <v>34</v>
      </c>
      <c r="AX677" s="13" t="s">
        <v>85</v>
      </c>
      <c r="AY677" s="255" t="s">
        <v>153</v>
      </c>
    </row>
    <row r="678" s="2" customFormat="1" ht="24.15" customHeight="1">
      <c r="A678" s="39"/>
      <c r="B678" s="40"/>
      <c r="C678" s="278" t="s">
        <v>944</v>
      </c>
      <c r="D678" s="278" t="s">
        <v>341</v>
      </c>
      <c r="E678" s="279" t="s">
        <v>945</v>
      </c>
      <c r="F678" s="280" t="s">
        <v>946</v>
      </c>
      <c r="G678" s="281" t="s">
        <v>355</v>
      </c>
      <c r="H678" s="282">
        <v>98.531999999999996</v>
      </c>
      <c r="I678" s="283"/>
      <c r="J678" s="284">
        <f>ROUND(I678*H678,2)</f>
        <v>0</v>
      </c>
      <c r="K678" s="280" t="s">
        <v>159</v>
      </c>
      <c r="L678" s="285"/>
      <c r="M678" s="286" t="s">
        <v>1</v>
      </c>
      <c r="N678" s="287" t="s">
        <v>43</v>
      </c>
      <c r="O678" s="92"/>
      <c r="P678" s="236">
        <f>O678*H678</f>
        <v>0</v>
      </c>
      <c r="Q678" s="236">
        <v>0.059999999999999998</v>
      </c>
      <c r="R678" s="236">
        <f>Q678*H678</f>
        <v>5.9119199999999994</v>
      </c>
      <c r="S678" s="236">
        <v>0</v>
      </c>
      <c r="T678" s="237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8" t="s">
        <v>947</v>
      </c>
      <c r="AT678" s="238" t="s">
        <v>341</v>
      </c>
      <c r="AU678" s="238" t="s">
        <v>87</v>
      </c>
      <c r="AY678" s="18" t="s">
        <v>153</v>
      </c>
      <c r="BE678" s="239">
        <f>IF(N678="základní",J678,0)</f>
        <v>0</v>
      </c>
      <c r="BF678" s="239">
        <f>IF(N678="snížená",J678,0)</f>
        <v>0</v>
      </c>
      <c r="BG678" s="239">
        <f>IF(N678="zákl. přenesená",J678,0)</f>
        <v>0</v>
      </c>
      <c r="BH678" s="239">
        <f>IF(N678="sníž. přenesená",J678,0)</f>
        <v>0</v>
      </c>
      <c r="BI678" s="239">
        <f>IF(N678="nulová",J678,0)</f>
        <v>0</v>
      </c>
      <c r="BJ678" s="18" t="s">
        <v>85</v>
      </c>
      <c r="BK678" s="239">
        <f>ROUND(I678*H678,2)</f>
        <v>0</v>
      </c>
      <c r="BL678" s="18" t="s">
        <v>947</v>
      </c>
      <c r="BM678" s="238" t="s">
        <v>948</v>
      </c>
    </row>
    <row r="679" s="2" customFormat="1">
      <c r="A679" s="39"/>
      <c r="B679" s="40"/>
      <c r="C679" s="41"/>
      <c r="D679" s="240" t="s">
        <v>162</v>
      </c>
      <c r="E679" s="41"/>
      <c r="F679" s="241" t="s">
        <v>946</v>
      </c>
      <c r="G679" s="41"/>
      <c r="H679" s="41"/>
      <c r="I679" s="242"/>
      <c r="J679" s="41"/>
      <c r="K679" s="41"/>
      <c r="L679" s="45"/>
      <c r="M679" s="243"/>
      <c r="N679" s="244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162</v>
      </c>
      <c r="AU679" s="18" t="s">
        <v>87</v>
      </c>
    </row>
    <row r="680" s="13" customFormat="1">
      <c r="A680" s="13"/>
      <c r="B680" s="245"/>
      <c r="C680" s="246"/>
      <c r="D680" s="240" t="s">
        <v>164</v>
      </c>
      <c r="E680" s="247" t="s">
        <v>1</v>
      </c>
      <c r="F680" s="248" t="s">
        <v>938</v>
      </c>
      <c r="G680" s="246"/>
      <c r="H680" s="249">
        <v>96.599999999999994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5" t="s">
        <v>164</v>
      </c>
      <c r="AU680" s="255" t="s">
        <v>87</v>
      </c>
      <c r="AV680" s="13" t="s">
        <v>87</v>
      </c>
      <c r="AW680" s="13" t="s">
        <v>34</v>
      </c>
      <c r="AX680" s="13" t="s">
        <v>85</v>
      </c>
      <c r="AY680" s="255" t="s">
        <v>153</v>
      </c>
    </row>
    <row r="681" s="13" customFormat="1">
      <c r="A681" s="13"/>
      <c r="B681" s="245"/>
      <c r="C681" s="246"/>
      <c r="D681" s="240" t="s">
        <v>164</v>
      </c>
      <c r="E681" s="246"/>
      <c r="F681" s="248" t="s">
        <v>949</v>
      </c>
      <c r="G681" s="246"/>
      <c r="H681" s="249">
        <v>98.531999999999996</v>
      </c>
      <c r="I681" s="250"/>
      <c r="J681" s="246"/>
      <c r="K681" s="246"/>
      <c r="L681" s="251"/>
      <c r="M681" s="252"/>
      <c r="N681" s="253"/>
      <c r="O681" s="253"/>
      <c r="P681" s="253"/>
      <c r="Q681" s="253"/>
      <c r="R681" s="253"/>
      <c r="S681" s="253"/>
      <c r="T681" s="25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5" t="s">
        <v>164</v>
      </c>
      <c r="AU681" s="255" t="s">
        <v>87</v>
      </c>
      <c r="AV681" s="13" t="s">
        <v>87</v>
      </c>
      <c r="AW681" s="13" t="s">
        <v>4</v>
      </c>
      <c r="AX681" s="13" t="s">
        <v>85</v>
      </c>
      <c r="AY681" s="255" t="s">
        <v>153</v>
      </c>
    </row>
    <row r="682" s="12" customFormat="1" ht="25.92" customHeight="1">
      <c r="A682" s="12"/>
      <c r="B682" s="211"/>
      <c r="C682" s="212"/>
      <c r="D682" s="213" t="s">
        <v>77</v>
      </c>
      <c r="E682" s="214" t="s">
        <v>950</v>
      </c>
      <c r="F682" s="214" t="s">
        <v>951</v>
      </c>
      <c r="G682" s="212"/>
      <c r="H682" s="212"/>
      <c r="I682" s="215"/>
      <c r="J682" s="216">
        <f>BK682</f>
        <v>0</v>
      </c>
      <c r="K682" s="212"/>
      <c r="L682" s="217"/>
      <c r="M682" s="218"/>
      <c r="N682" s="219"/>
      <c r="O682" s="219"/>
      <c r="P682" s="220">
        <f>SUM(P683:P685)</f>
        <v>0</v>
      </c>
      <c r="Q682" s="219"/>
      <c r="R682" s="220">
        <f>SUM(R683:R685)</f>
        <v>0</v>
      </c>
      <c r="S682" s="219"/>
      <c r="T682" s="221">
        <f>SUM(T683:T685)</f>
        <v>0</v>
      </c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R682" s="222" t="s">
        <v>160</v>
      </c>
      <c r="AT682" s="223" t="s">
        <v>77</v>
      </c>
      <c r="AU682" s="223" t="s">
        <v>78</v>
      </c>
      <c r="AY682" s="222" t="s">
        <v>153</v>
      </c>
      <c r="BK682" s="224">
        <f>SUM(BK683:BK685)</f>
        <v>0</v>
      </c>
    </row>
    <row r="683" s="2" customFormat="1" ht="16.5" customHeight="1">
      <c r="A683" s="39"/>
      <c r="B683" s="40"/>
      <c r="C683" s="227" t="s">
        <v>947</v>
      </c>
      <c r="D683" s="227" t="s">
        <v>155</v>
      </c>
      <c r="E683" s="228" t="s">
        <v>952</v>
      </c>
      <c r="F683" s="229" t="s">
        <v>953</v>
      </c>
      <c r="G683" s="230" t="s">
        <v>954</v>
      </c>
      <c r="H683" s="231">
        <v>1</v>
      </c>
      <c r="I683" s="232"/>
      <c r="J683" s="233">
        <f>ROUND(I683*H683,2)</f>
        <v>0</v>
      </c>
      <c r="K683" s="229" t="s">
        <v>1</v>
      </c>
      <c r="L683" s="45"/>
      <c r="M683" s="234" t="s">
        <v>1</v>
      </c>
      <c r="N683" s="235" t="s">
        <v>43</v>
      </c>
      <c r="O683" s="92"/>
      <c r="P683" s="236">
        <f>O683*H683</f>
        <v>0</v>
      </c>
      <c r="Q683" s="236">
        <v>0</v>
      </c>
      <c r="R683" s="236">
        <f>Q683*H683</f>
        <v>0</v>
      </c>
      <c r="S683" s="236">
        <v>0</v>
      </c>
      <c r="T683" s="237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8" t="s">
        <v>955</v>
      </c>
      <c r="AT683" s="238" t="s">
        <v>155</v>
      </c>
      <c r="AU683" s="238" t="s">
        <v>85</v>
      </c>
      <c r="AY683" s="18" t="s">
        <v>153</v>
      </c>
      <c r="BE683" s="239">
        <f>IF(N683="základní",J683,0)</f>
        <v>0</v>
      </c>
      <c r="BF683" s="239">
        <f>IF(N683="snížená",J683,0)</f>
        <v>0</v>
      </c>
      <c r="BG683" s="239">
        <f>IF(N683="zákl. přenesená",J683,0)</f>
        <v>0</v>
      </c>
      <c r="BH683" s="239">
        <f>IF(N683="sníž. přenesená",J683,0)</f>
        <v>0</v>
      </c>
      <c r="BI683" s="239">
        <f>IF(N683="nulová",J683,0)</f>
        <v>0</v>
      </c>
      <c r="BJ683" s="18" t="s">
        <v>85</v>
      </c>
      <c r="BK683" s="239">
        <f>ROUND(I683*H683,2)</f>
        <v>0</v>
      </c>
      <c r="BL683" s="18" t="s">
        <v>955</v>
      </c>
      <c r="BM683" s="238" t="s">
        <v>956</v>
      </c>
    </row>
    <row r="684" s="2" customFormat="1">
      <c r="A684" s="39"/>
      <c r="B684" s="40"/>
      <c r="C684" s="41"/>
      <c r="D684" s="240" t="s">
        <v>162</v>
      </c>
      <c r="E684" s="41"/>
      <c r="F684" s="241" t="s">
        <v>957</v>
      </c>
      <c r="G684" s="41"/>
      <c r="H684" s="41"/>
      <c r="I684" s="242"/>
      <c r="J684" s="41"/>
      <c r="K684" s="41"/>
      <c r="L684" s="45"/>
      <c r="M684" s="243"/>
      <c r="N684" s="244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162</v>
      </c>
      <c r="AU684" s="18" t="s">
        <v>85</v>
      </c>
    </row>
    <row r="685" s="13" customFormat="1">
      <c r="A685" s="13"/>
      <c r="B685" s="245"/>
      <c r="C685" s="246"/>
      <c r="D685" s="240" t="s">
        <v>164</v>
      </c>
      <c r="E685" s="247" t="s">
        <v>1</v>
      </c>
      <c r="F685" s="248" t="s">
        <v>85</v>
      </c>
      <c r="G685" s="246"/>
      <c r="H685" s="249">
        <v>1</v>
      </c>
      <c r="I685" s="250"/>
      <c r="J685" s="246"/>
      <c r="K685" s="246"/>
      <c r="L685" s="251"/>
      <c r="M685" s="288"/>
      <c r="N685" s="289"/>
      <c r="O685" s="289"/>
      <c r="P685" s="289"/>
      <c r="Q685" s="289"/>
      <c r="R685" s="289"/>
      <c r="S685" s="289"/>
      <c r="T685" s="290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55" t="s">
        <v>164</v>
      </c>
      <c r="AU685" s="255" t="s">
        <v>85</v>
      </c>
      <c r="AV685" s="13" t="s">
        <v>87</v>
      </c>
      <c r="AW685" s="13" t="s">
        <v>34</v>
      </c>
      <c r="AX685" s="13" t="s">
        <v>85</v>
      </c>
      <c r="AY685" s="255" t="s">
        <v>153</v>
      </c>
    </row>
    <row r="686" s="2" customFormat="1" ht="6.96" customHeight="1">
      <c r="A686" s="39"/>
      <c r="B686" s="67"/>
      <c r="C686" s="68"/>
      <c r="D686" s="68"/>
      <c r="E686" s="68"/>
      <c r="F686" s="68"/>
      <c r="G686" s="68"/>
      <c r="H686" s="68"/>
      <c r="I686" s="68"/>
      <c r="J686" s="68"/>
      <c r="K686" s="68"/>
      <c r="L686" s="45"/>
      <c r="M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</row>
  </sheetData>
  <sheetProtection sheet="1" autoFilter="0" formatColumns="0" formatRows="0" objects="1" scenarios="1" spinCount="100000" saltValue="/j2MKv+BWTqWQVzT0uglDBQ+6b9RvL3wEPP4Gl7C5gbxaKcxJF3Ligo7o1Ceq04KGBQ/9q2xkZNI/Mwp54dPOg==" hashValue="2ngTAu6CjN0mzttSWgb6EoH7xce23uH4Ey9/O95lJO+vMN9S0s2SrPoQfrsBKzXPBJUVFFNbVgO3VeJn0hUWtg==" algorithmName="SHA-512" password="CC35"/>
  <autoFilter ref="C136:K6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111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112</v>
      </c>
      <c r="L8" s="21"/>
    </row>
    <row r="9" s="2" customFormat="1" ht="16.5" customHeight="1">
      <c r="A9" s="39"/>
      <c r="B9" s="45"/>
      <c r="C9" s="39"/>
      <c r="D9" s="39"/>
      <c r="E9" s="152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958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3. 3. 2023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ROUND((SUM(BE125:BE159)),  2)</f>
        <v>0</v>
      </c>
      <c r="G35" s="39"/>
      <c r="H35" s="39"/>
      <c r="I35" s="165">
        <v>0.20999999999999999</v>
      </c>
      <c r="J35" s="164">
        <f>ROUND(((SUM(BE125:BE159))*I35),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ROUND((SUM(BF125:BF159)),  2)</f>
        <v>0</v>
      </c>
      <c r="G36" s="39"/>
      <c r="H36" s="39"/>
      <c r="I36" s="165">
        <v>0.14999999999999999</v>
      </c>
      <c r="J36" s="164">
        <f>ROUND(((SUM(BF125:BF159))*I36),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ROUND((SUM(BG125:BG159)),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ROUND((SUM(BH125:BH159)),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ROUND((SUM(BI125:BI159)),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113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101s - Sanace zemní pláně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3. 3. 2023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117</v>
      </c>
      <c r="D96" s="186"/>
      <c r="E96" s="186"/>
      <c r="F96" s="186"/>
      <c r="G96" s="186"/>
      <c r="H96" s="186"/>
      <c r="I96" s="186"/>
      <c r="J96" s="187" t="s">
        <v>118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119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hidden="1" s="9" customFormat="1" ht="24.96" customHeight="1">
      <c r="A99" s="9"/>
      <c r="B99" s="189"/>
      <c r="C99" s="190"/>
      <c r="D99" s="191" t="s">
        <v>121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122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J143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5"/>
      <c r="C102" s="134"/>
      <c r="D102" s="196" t="s">
        <v>128</v>
      </c>
      <c r="E102" s="197"/>
      <c r="F102" s="197"/>
      <c r="G102" s="197"/>
      <c r="H102" s="197"/>
      <c r="I102" s="197"/>
      <c r="J102" s="198">
        <f>J153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5"/>
      <c r="C103" s="134"/>
      <c r="D103" s="196" t="s">
        <v>131</v>
      </c>
      <c r="E103" s="197"/>
      <c r="F103" s="197"/>
      <c r="G103" s="197"/>
      <c r="H103" s="197"/>
      <c r="I103" s="197"/>
      <c r="J103" s="198">
        <f>J157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Teplice - přechod pro chodce a chodníky Hudcov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112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113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SO 101s - Sanace zemní pláně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F14</f>
        <v>Hudcov</v>
      </c>
      <c r="G119" s="41"/>
      <c r="H119" s="41"/>
      <c r="I119" s="33" t="s">
        <v>24</v>
      </c>
      <c r="J119" s="80" t="str">
        <f>IF(J14="","",J14)</f>
        <v>3. 3. 2023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26</v>
      </c>
      <c r="D121" s="41"/>
      <c r="E121" s="41"/>
      <c r="F121" s="28" t="str">
        <f>E17</f>
        <v xml:space="preserve"> </v>
      </c>
      <c r="G121" s="41"/>
      <c r="H121" s="41"/>
      <c r="I121" s="33" t="s">
        <v>32</v>
      </c>
      <c r="J121" s="37" t="str">
        <f>E23</f>
        <v>Projekce dopravní Filip,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35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139</v>
      </c>
      <c r="D124" s="203" t="s">
        <v>63</v>
      </c>
      <c r="E124" s="203" t="s">
        <v>59</v>
      </c>
      <c r="F124" s="203" t="s">
        <v>60</v>
      </c>
      <c r="G124" s="203" t="s">
        <v>140</v>
      </c>
      <c r="H124" s="203" t="s">
        <v>141</v>
      </c>
      <c r="I124" s="203" t="s">
        <v>142</v>
      </c>
      <c r="J124" s="203" t="s">
        <v>118</v>
      </c>
      <c r="K124" s="204" t="s">
        <v>143</v>
      </c>
      <c r="L124" s="205"/>
      <c r="M124" s="101" t="s">
        <v>1</v>
      </c>
      <c r="N124" s="102" t="s">
        <v>42</v>
      </c>
      <c r="O124" s="102" t="s">
        <v>144</v>
      </c>
      <c r="P124" s="102" t="s">
        <v>145</v>
      </c>
      <c r="Q124" s="102" t="s">
        <v>146</v>
      </c>
      <c r="R124" s="102" t="s">
        <v>147</v>
      </c>
      <c r="S124" s="102" t="s">
        <v>148</v>
      </c>
      <c r="T124" s="103" t="s">
        <v>149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150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0.25855640000000002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120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151</v>
      </c>
      <c r="F126" s="214" t="s">
        <v>152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P127+P143+P153+P157</f>
        <v>0</v>
      </c>
      <c r="Q126" s="219"/>
      <c r="R126" s="220">
        <f>R127+R143+R153+R157</f>
        <v>0.25855640000000002</v>
      </c>
      <c r="S126" s="219"/>
      <c r="T126" s="221">
        <f>T127+T143+T153+T157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77</v>
      </c>
      <c r="AU126" s="223" t="s">
        <v>78</v>
      </c>
      <c r="AY126" s="222" t="s">
        <v>153</v>
      </c>
      <c r="BK126" s="224">
        <f>BK127+BK143+BK153+BK157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85</v>
      </c>
      <c r="F127" s="225" t="s">
        <v>154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SUM(P128:P142)</f>
        <v>0</v>
      </c>
      <c r="Q127" s="219"/>
      <c r="R127" s="220">
        <f>SUM(R128:R142)</f>
        <v>0</v>
      </c>
      <c r="S127" s="219"/>
      <c r="T127" s="221">
        <f>SUM(T128:T142)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77</v>
      </c>
      <c r="AU127" s="223" t="s">
        <v>85</v>
      </c>
      <c r="AY127" s="222" t="s">
        <v>153</v>
      </c>
      <c r="BK127" s="224">
        <f>SUM(BK128:BK142)</f>
        <v>0</v>
      </c>
    </row>
    <row r="128" s="2" customFormat="1" ht="33" customHeight="1">
      <c r="A128" s="39"/>
      <c r="B128" s="40"/>
      <c r="C128" s="227" t="s">
        <v>85</v>
      </c>
      <c r="D128" s="227" t="s">
        <v>155</v>
      </c>
      <c r="E128" s="228" t="s">
        <v>959</v>
      </c>
      <c r="F128" s="229" t="s">
        <v>960</v>
      </c>
      <c r="G128" s="230" t="s">
        <v>181</v>
      </c>
      <c r="H128" s="231">
        <v>167.476</v>
      </c>
      <c r="I128" s="232"/>
      <c r="J128" s="233">
        <f>ROUND(I128*H128,2)</f>
        <v>0</v>
      </c>
      <c r="K128" s="229" t="s">
        <v>159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160</v>
      </c>
      <c r="AT128" s="238" t="s">
        <v>155</v>
      </c>
      <c r="AU128" s="238" t="s">
        <v>87</v>
      </c>
      <c r="AY128" s="18" t="s">
        <v>153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160</v>
      </c>
      <c r="BM128" s="238" t="s">
        <v>961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962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13" customFormat="1">
      <c r="A130" s="13"/>
      <c r="B130" s="245"/>
      <c r="C130" s="246"/>
      <c r="D130" s="240" t="s">
        <v>164</v>
      </c>
      <c r="E130" s="247" t="s">
        <v>1</v>
      </c>
      <c r="F130" s="248" t="s">
        <v>963</v>
      </c>
      <c r="G130" s="246"/>
      <c r="H130" s="249">
        <v>126.315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164</v>
      </c>
      <c r="AU130" s="255" t="s">
        <v>87</v>
      </c>
      <c r="AV130" s="13" t="s">
        <v>87</v>
      </c>
      <c r="AW130" s="13" t="s">
        <v>34</v>
      </c>
      <c r="AX130" s="13" t="s">
        <v>78</v>
      </c>
      <c r="AY130" s="255" t="s">
        <v>153</v>
      </c>
    </row>
    <row r="131" s="13" customFormat="1">
      <c r="A131" s="13"/>
      <c r="B131" s="245"/>
      <c r="C131" s="246"/>
      <c r="D131" s="240" t="s">
        <v>164</v>
      </c>
      <c r="E131" s="247" t="s">
        <v>1</v>
      </c>
      <c r="F131" s="248" t="s">
        <v>964</v>
      </c>
      <c r="G131" s="246"/>
      <c r="H131" s="249">
        <v>-23.678999999999998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164</v>
      </c>
      <c r="AU131" s="255" t="s">
        <v>87</v>
      </c>
      <c r="AV131" s="13" t="s">
        <v>87</v>
      </c>
      <c r="AW131" s="13" t="s">
        <v>34</v>
      </c>
      <c r="AX131" s="13" t="s">
        <v>78</v>
      </c>
      <c r="AY131" s="255" t="s">
        <v>153</v>
      </c>
    </row>
    <row r="132" s="16" customFormat="1">
      <c r="A132" s="16"/>
      <c r="B132" s="291"/>
      <c r="C132" s="292"/>
      <c r="D132" s="240" t="s">
        <v>164</v>
      </c>
      <c r="E132" s="293" t="s">
        <v>1</v>
      </c>
      <c r="F132" s="294" t="s">
        <v>965</v>
      </c>
      <c r="G132" s="292"/>
      <c r="H132" s="295">
        <v>102.636</v>
      </c>
      <c r="I132" s="296"/>
      <c r="J132" s="292"/>
      <c r="K132" s="292"/>
      <c r="L132" s="297"/>
      <c r="M132" s="298"/>
      <c r="N132" s="299"/>
      <c r="O132" s="299"/>
      <c r="P132" s="299"/>
      <c r="Q132" s="299"/>
      <c r="R132" s="299"/>
      <c r="S132" s="299"/>
      <c r="T132" s="300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301" t="s">
        <v>164</v>
      </c>
      <c r="AU132" s="301" t="s">
        <v>87</v>
      </c>
      <c r="AV132" s="16" t="s">
        <v>165</v>
      </c>
      <c r="AW132" s="16" t="s">
        <v>34</v>
      </c>
      <c r="AX132" s="16" t="s">
        <v>78</v>
      </c>
      <c r="AY132" s="301" t="s">
        <v>153</v>
      </c>
    </row>
    <row r="133" s="13" customFormat="1">
      <c r="A133" s="13"/>
      <c r="B133" s="245"/>
      <c r="C133" s="246"/>
      <c r="D133" s="240" t="s">
        <v>164</v>
      </c>
      <c r="E133" s="247" t="s">
        <v>1</v>
      </c>
      <c r="F133" s="248" t="s">
        <v>966</v>
      </c>
      <c r="G133" s="246"/>
      <c r="H133" s="249">
        <v>64.840000000000003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5" t="s">
        <v>164</v>
      </c>
      <c r="AU133" s="255" t="s">
        <v>87</v>
      </c>
      <c r="AV133" s="13" t="s">
        <v>87</v>
      </c>
      <c r="AW133" s="13" t="s">
        <v>34</v>
      </c>
      <c r="AX133" s="13" t="s">
        <v>78</v>
      </c>
      <c r="AY133" s="255" t="s">
        <v>153</v>
      </c>
    </row>
    <row r="134" s="15" customFormat="1">
      <c r="A134" s="15"/>
      <c r="B134" s="266"/>
      <c r="C134" s="267"/>
      <c r="D134" s="240" t="s">
        <v>164</v>
      </c>
      <c r="E134" s="268" t="s">
        <v>1</v>
      </c>
      <c r="F134" s="269" t="s">
        <v>198</v>
      </c>
      <c r="G134" s="267"/>
      <c r="H134" s="270">
        <v>167.476</v>
      </c>
      <c r="I134" s="271"/>
      <c r="J134" s="267"/>
      <c r="K134" s="267"/>
      <c r="L134" s="272"/>
      <c r="M134" s="273"/>
      <c r="N134" s="274"/>
      <c r="O134" s="274"/>
      <c r="P134" s="274"/>
      <c r="Q134" s="274"/>
      <c r="R134" s="274"/>
      <c r="S134" s="274"/>
      <c r="T134" s="27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6" t="s">
        <v>164</v>
      </c>
      <c r="AU134" s="276" t="s">
        <v>87</v>
      </c>
      <c r="AV134" s="15" t="s">
        <v>160</v>
      </c>
      <c r="AW134" s="15" t="s">
        <v>34</v>
      </c>
      <c r="AX134" s="15" t="s">
        <v>85</v>
      </c>
      <c r="AY134" s="276" t="s">
        <v>153</v>
      </c>
    </row>
    <row r="135" s="2" customFormat="1" ht="37.8" customHeight="1">
      <c r="A135" s="39"/>
      <c r="B135" s="40"/>
      <c r="C135" s="227" t="s">
        <v>87</v>
      </c>
      <c r="D135" s="227" t="s">
        <v>155</v>
      </c>
      <c r="E135" s="228" t="s">
        <v>285</v>
      </c>
      <c r="F135" s="229" t="s">
        <v>286</v>
      </c>
      <c r="G135" s="230" t="s">
        <v>181</v>
      </c>
      <c r="H135" s="231">
        <v>167.476</v>
      </c>
      <c r="I135" s="232"/>
      <c r="J135" s="233">
        <f>ROUND(I135*H135,2)</f>
        <v>0</v>
      </c>
      <c r="K135" s="229" t="s">
        <v>159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160</v>
      </c>
      <c r="AT135" s="238" t="s">
        <v>155</v>
      </c>
      <c r="AU135" s="238" t="s">
        <v>87</v>
      </c>
      <c r="AY135" s="18" t="s">
        <v>153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160</v>
      </c>
      <c r="BM135" s="238" t="s">
        <v>967</v>
      </c>
    </row>
    <row r="136" s="2" customFormat="1">
      <c r="A136" s="39"/>
      <c r="B136" s="40"/>
      <c r="C136" s="41"/>
      <c r="D136" s="240" t="s">
        <v>162</v>
      </c>
      <c r="E136" s="41"/>
      <c r="F136" s="241" t="s">
        <v>288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162</v>
      </c>
      <c r="AU136" s="18" t="s">
        <v>87</v>
      </c>
    </row>
    <row r="137" s="2" customFormat="1">
      <c r="A137" s="39"/>
      <c r="B137" s="40"/>
      <c r="C137" s="41"/>
      <c r="D137" s="240" t="s">
        <v>218</v>
      </c>
      <c r="E137" s="41"/>
      <c r="F137" s="277" t="s">
        <v>289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218</v>
      </c>
      <c r="AU137" s="18" t="s">
        <v>87</v>
      </c>
    </row>
    <row r="138" s="13" customFormat="1">
      <c r="A138" s="13"/>
      <c r="B138" s="245"/>
      <c r="C138" s="246"/>
      <c r="D138" s="240" t="s">
        <v>164</v>
      </c>
      <c r="E138" s="247" t="s">
        <v>1</v>
      </c>
      <c r="F138" s="248" t="s">
        <v>968</v>
      </c>
      <c r="G138" s="246"/>
      <c r="H138" s="249">
        <v>167.476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164</v>
      </c>
      <c r="AU138" s="255" t="s">
        <v>87</v>
      </c>
      <c r="AV138" s="13" t="s">
        <v>87</v>
      </c>
      <c r="AW138" s="13" t="s">
        <v>34</v>
      </c>
      <c r="AX138" s="13" t="s">
        <v>85</v>
      </c>
      <c r="AY138" s="255" t="s">
        <v>153</v>
      </c>
    </row>
    <row r="139" s="2" customFormat="1" ht="33" customHeight="1">
      <c r="A139" s="39"/>
      <c r="B139" s="40"/>
      <c r="C139" s="227" t="s">
        <v>165</v>
      </c>
      <c r="D139" s="227" t="s">
        <v>155</v>
      </c>
      <c r="E139" s="228" t="s">
        <v>300</v>
      </c>
      <c r="F139" s="229" t="s">
        <v>301</v>
      </c>
      <c r="G139" s="230" t="s">
        <v>302</v>
      </c>
      <c r="H139" s="231">
        <v>301.45699999999999</v>
      </c>
      <c r="I139" s="232"/>
      <c r="J139" s="233">
        <f>ROUND(I139*H139,2)</f>
        <v>0</v>
      </c>
      <c r="K139" s="229" t="s">
        <v>159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160</v>
      </c>
      <c r="AT139" s="238" t="s">
        <v>155</v>
      </c>
      <c r="AU139" s="238" t="s">
        <v>87</v>
      </c>
      <c r="AY139" s="18" t="s">
        <v>153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160</v>
      </c>
      <c r="BM139" s="238" t="s">
        <v>969</v>
      </c>
    </row>
    <row r="140" s="2" customFormat="1">
      <c r="A140" s="39"/>
      <c r="B140" s="40"/>
      <c r="C140" s="41"/>
      <c r="D140" s="240" t="s">
        <v>162</v>
      </c>
      <c r="E140" s="41"/>
      <c r="F140" s="241" t="s">
        <v>304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162</v>
      </c>
      <c r="AU140" s="18" t="s">
        <v>87</v>
      </c>
    </row>
    <row r="141" s="13" customFormat="1">
      <c r="A141" s="13"/>
      <c r="B141" s="245"/>
      <c r="C141" s="246"/>
      <c r="D141" s="240" t="s">
        <v>164</v>
      </c>
      <c r="E141" s="247" t="s">
        <v>1</v>
      </c>
      <c r="F141" s="248" t="s">
        <v>968</v>
      </c>
      <c r="G141" s="246"/>
      <c r="H141" s="249">
        <v>167.476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164</v>
      </c>
      <c r="AU141" s="255" t="s">
        <v>87</v>
      </c>
      <c r="AV141" s="13" t="s">
        <v>87</v>
      </c>
      <c r="AW141" s="13" t="s">
        <v>34</v>
      </c>
      <c r="AX141" s="13" t="s">
        <v>85</v>
      </c>
      <c r="AY141" s="255" t="s">
        <v>153</v>
      </c>
    </row>
    <row r="142" s="13" customFormat="1">
      <c r="A142" s="13"/>
      <c r="B142" s="245"/>
      <c r="C142" s="246"/>
      <c r="D142" s="240" t="s">
        <v>164</v>
      </c>
      <c r="E142" s="246"/>
      <c r="F142" s="248" t="s">
        <v>970</v>
      </c>
      <c r="G142" s="246"/>
      <c r="H142" s="249">
        <v>301.45699999999999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164</v>
      </c>
      <c r="AU142" s="255" t="s">
        <v>87</v>
      </c>
      <c r="AV142" s="13" t="s">
        <v>87</v>
      </c>
      <c r="AW142" s="13" t="s">
        <v>4</v>
      </c>
      <c r="AX142" s="13" t="s">
        <v>85</v>
      </c>
      <c r="AY142" s="255" t="s">
        <v>153</v>
      </c>
    </row>
    <row r="143" s="12" customFormat="1" ht="22.8" customHeight="1">
      <c r="A143" s="12"/>
      <c r="B143" s="211"/>
      <c r="C143" s="212"/>
      <c r="D143" s="213" t="s">
        <v>77</v>
      </c>
      <c r="E143" s="225" t="s">
        <v>178</v>
      </c>
      <c r="F143" s="225" t="s">
        <v>407</v>
      </c>
      <c r="G143" s="212"/>
      <c r="H143" s="212"/>
      <c r="I143" s="215"/>
      <c r="J143" s="226">
        <f>BK143</f>
        <v>0</v>
      </c>
      <c r="K143" s="212"/>
      <c r="L143" s="217"/>
      <c r="M143" s="218"/>
      <c r="N143" s="219"/>
      <c r="O143" s="219"/>
      <c r="P143" s="220">
        <f>SUM(P144:P152)</f>
        <v>0</v>
      </c>
      <c r="Q143" s="219"/>
      <c r="R143" s="220">
        <f>SUM(R144:R152)</f>
        <v>0</v>
      </c>
      <c r="S143" s="219"/>
      <c r="T143" s="221">
        <f>SUM(T144:T152)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2" t="s">
        <v>85</v>
      </c>
      <c r="AT143" s="223" t="s">
        <v>77</v>
      </c>
      <c r="AU143" s="223" t="s">
        <v>85</v>
      </c>
      <c r="AY143" s="222" t="s">
        <v>153</v>
      </c>
      <c r="BK143" s="224">
        <f>SUM(BK144:BK152)</f>
        <v>0</v>
      </c>
    </row>
    <row r="144" s="2" customFormat="1" ht="24.15" customHeight="1">
      <c r="A144" s="39"/>
      <c r="B144" s="40"/>
      <c r="C144" s="227" t="s">
        <v>160</v>
      </c>
      <c r="D144" s="227" t="s">
        <v>155</v>
      </c>
      <c r="E144" s="228" t="s">
        <v>971</v>
      </c>
      <c r="F144" s="229" t="s">
        <v>972</v>
      </c>
      <c r="G144" s="230" t="s">
        <v>323</v>
      </c>
      <c r="H144" s="231">
        <v>684.24000000000001</v>
      </c>
      <c r="I144" s="232"/>
      <c r="J144" s="233">
        <f>ROUND(I144*H144,2)</f>
        <v>0</v>
      </c>
      <c r="K144" s="229" t="s">
        <v>159</v>
      </c>
      <c r="L144" s="45"/>
      <c r="M144" s="234" t="s">
        <v>1</v>
      </c>
      <c r="N144" s="235" t="s">
        <v>43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160</v>
      </c>
      <c r="AT144" s="238" t="s">
        <v>155</v>
      </c>
      <c r="AU144" s="238" t="s">
        <v>87</v>
      </c>
      <c r="AY144" s="18" t="s">
        <v>153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160</v>
      </c>
      <c r="BM144" s="238" t="s">
        <v>973</v>
      </c>
    </row>
    <row r="145" s="2" customFormat="1">
      <c r="A145" s="39"/>
      <c r="B145" s="40"/>
      <c r="C145" s="41"/>
      <c r="D145" s="240" t="s">
        <v>162</v>
      </c>
      <c r="E145" s="41"/>
      <c r="F145" s="241" t="s">
        <v>974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162</v>
      </c>
      <c r="AU145" s="18" t="s">
        <v>87</v>
      </c>
    </row>
    <row r="146" s="14" customFormat="1">
      <c r="A146" s="14"/>
      <c r="B146" s="256"/>
      <c r="C146" s="257"/>
      <c r="D146" s="240" t="s">
        <v>164</v>
      </c>
      <c r="E146" s="258" t="s">
        <v>1</v>
      </c>
      <c r="F146" s="259" t="s">
        <v>975</v>
      </c>
      <c r="G146" s="257"/>
      <c r="H146" s="258" t="s">
        <v>1</v>
      </c>
      <c r="I146" s="260"/>
      <c r="J146" s="257"/>
      <c r="K146" s="257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164</v>
      </c>
      <c r="AU146" s="265" t="s">
        <v>87</v>
      </c>
      <c r="AV146" s="14" t="s">
        <v>85</v>
      </c>
      <c r="AW146" s="14" t="s">
        <v>34</v>
      </c>
      <c r="AX146" s="14" t="s">
        <v>78</v>
      </c>
      <c r="AY146" s="265" t="s">
        <v>153</v>
      </c>
    </row>
    <row r="147" s="13" customFormat="1">
      <c r="A147" s="13"/>
      <c r="B147" s="245"/>
      <c r="C147" s="246"/>
      <c r="D147" s="240" t="s">
        <v>164</v>
      </c>
      <c r="E147" s="247" t="s">
        <v>1</v>
      </c>
      <c r="F147" s="248" t="s">
        <v>976</v>
      </c>
      <c r="G147" s="246"/>
      <c r="H147" s="249">
        <v>684.24000000000001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5" t="s">
        <v>164</v>
      </c>
      <c r="AU147" s="255" t="s">
        <v>87</v>
      </c>
      <c r="AV147" s="13" t="s">
        <v>87</v>
      </c>
      <c r="AW147" s="13" t="s">
        <v>34</v>
      </c>
      <c r="AX147" s="13" t="s">
        <v>85</v>
      </c>
      <c r="AY147" s="255" t="s">
        <v>153</v>
      </c>
    </row>
    <row r="148" s="2" customFormat="1" ht="24.15" customHeight="1">
      <c r="A148" s="39"/>
      <c r="B148" s="40"/>
      <c r="C148" s="227" t="s">
        <v>178</v>
      </c>
      <c r="D148" s="227" t="s">
        <v>155</v>
      </c>
      <c r="E148" s="228" t="s">
        <v>977</v>
      </c>
      <c r="F148" s="229" t="s">
        <v>978</v>
      </c>
      <c r="G148" s="230" t="s">
        <v>323</v>
      </c>
      <c r="H148" s="231">
        <v>324.19999999999999</v>
      </c>
      <c r="I148" s="232"/>
      <c r="J148" s="233">
        <f>ROUND(I148*H148,2)</f>
        <v>0</v>
      </c>
      <c r="K148" s="229" t="s">
        <v>159</v>
      </c>
      <c r="L148" s="45"/>
      <c r="M148" s="234" t="s">
        <v>1</v>
      </c>
      <c r="N148" s="235" t="s">
        <v>43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160</v>
      </c>
      <c r="AT148" s="238" t="s">
        <v>155</v>
      </c>
      <c r="AU148" s="238" t="s">
        <v>87</v>
      </c>
      <c r="AY148" s="18" t="s">
        <v>153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160</v>
      </c>
      <c r="BM148" s="238" t="s">
        <v>979</v>
      </c>
    </row>
    <row r="149" s="2" customFormat="1">
      <c r="A149" s="39"/>
      <c r="B149" s="40"/>
      <c r="C149" s="41"/>
      <c r="D149" s="240" t="s">
        <v>162</v>
      </c>
      <c r="E149" s="41"/>
      <c r="F149" s="241" t="s">
        <v>980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162</v>
      </c>
      <c r="AU149" s="18" t="s">
        <v>87</v>
      </c>
    </row>
    <row r="150" s="14" customFormat="1">
      <c r="A150" s="14"/>
      <c r="B150" s="256"/>
      <c r="C150" s="257"/>
      <c r="D150" s="240" t="s">
        <v>164</v>
      </c>
      <c r="E150" s="258" t="s">
        <v>1</v>
      </c>
      <c r="F150" s="259" t="s">
        <v>981</v>
      </c>
      <c r="G150" s="257"/>
      <c r="H150" s="258" t="s">
        <v>1</v>
      </c>
      <c r="I150" s="260"/>
      <c r="J150" s="257"/>
      <c r="K150" s="257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164</v>
      </c>
      <c r="AU150" s="265" t="s">
        <v>87</v>
      </c>
      <c r="AV150" s="14" t="s">
        <v>85</v>
      </c>
      <c r="AW150" s="14" t="s">
        <v>34</v>
      </c>
      <c r="AX150" s="14" t="s">
        <v>78</v>
      </c>
      <c r="AY150" s="265" t="s">
        <v>153</v>
      </c>
    </row>
    <row r="151" s="13" customFormat="1">
      <c r="A151" s="13"/>
      <c r="B151" s="245"/>
      <c r="C151" s="246"/>
      <c r="D151" s="240" t="s">
        <v>164</v>
      </c>
      <c r="E151" s="247" t="s">
        <v>1</v>
      </c>
      <c r="F151" s="248" t="s">
        <v>982</v>
      </c>
      <c r="G151" s="246"/>
      <c r="H151" s="249">
        <v>324.19999999999999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164</v>
      </c>
      <c r="AU151" s="255" t="s">
        <v>87</v>
      </c>
      <c r="AV151" s="13" t="s">
        <v>87</v>
      </c>
      <c r="AW151" s="13" t="s">
        <v>34</v>
      </c>
      <c r="AX151" s="13" t="s">
        <v>78</v>
      </c>
      <c r="AY151" s="255" t="s">
        <v>153</v>
      </c>
    </row>
    <row r="152" s="15" customFormat="1">
      <c r="A152" s="15"/>
      <c r="B152" s="266"/>
      <c r="C152" s="267"/>
      <c r="D152" s="240" t="s">
        <v>164</v>
      </c>
      <c r="E152" s="268" t="s">
        <v>1</v>
      </c>
      <c r="F152" s="269" t="s">
        <v>198</v>
      </c>
      <c r="G152" s="267"/>
      <c r="H152" s="270">
        <v>324.19999999999999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6" t="s">
        <v>164</v>
      </c>
      <c r="AU152" s="276" t="s">
        <v>87</v>
      </c>
      <c r="AV152" s="15" t="s">
        <v>160</v>
      </c>
      <c r="AW152" s="15" t="s">
        <v>34</v>
      </c>
      <c r="AX152" s="15" t="s">
        <v>85</v>
      </c>
      <c r="AY152" s="276" t="s">
        <v>153</v>
      </c>
    </row>
    <row r="153" s="12" customFormat="1" ht="22.8" customHeight="1">
      <c r="A153" s="12"/>
      <c r="B153" s="211"/>
      <c r="C153" s="212"/>
      <c r="D153" s="213" t="s">
        <v>77</v>
      </c>
      <c r="E153" s="225" t="s">
        <v>213</v>
      </c>
      <c r="F153" s="225" t="s">
        <v>516</v>
      </c>
      <c r="G153" s="212"/>
      <c r="H153" s="212"/>
      <c r="I153" s="215"/>
      <c r="J153" s="226">
        <f>BK153</f>
        <v>0</v>
      </c>
      <c r="K153" s="212"/>
      <c r="L153" s="217"/>
      <c r="M153" s="218"/>
      <c r="N153" s="219"/>
      <c r="O153" s="219"/>
      <c r="P153" s="220">
        <f>SUM(P154:P156)</f>
        <v>0</v>
      </c>
      <c r="Q153" s="219"/>
      <c r="R153" s="220">
        <f>SUM(R154:R156)</f>
        <v>0.25855640000000002</v>
      </c>
      <c r="S153" s="219"/>
      <c r="T153" s="221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85</v>
      </c>
      <c r="AT153" s="223" t="s">
        <v>77</v>
      </c>
      <c r="AU153" s="223" t="s">
        <v>85</v>
      </c>
      <c r="AY153" s="222" t="s">
        <v>153</v>
      </c>
      <c r="BK153" s="224">
        <f>SUM(BK154:BK156)</f>
        <v>0</v>
      </c>
    </row>
    <row r="154" s="2" customFormat="1" ht="24.15" customHeight="1">
      <c r="A154" s="39"/>
      <c r="B154" s="40"/>
      <c r="C154" s="227" t="s">
        <v>185</v>
      </c>
      <c r="D154" s="227" t="s">
        <v>155</v>
      </c>
      <c r="E154" s="228" t="s">
        <v>983</v>
      </c>
      <c r="F154" s="229" t="s">
        <v>984</v>
      </c>
      <c r="G154" s="230" t="s">
        <v>323</v>
      </c>
      <c r="H154" s="231">
        <v>550.12</v>
      </c>
      <c r="I154" s="232"/>
      <c r="J154" s="233">
        <f>ROUND(I154*H154,2)</f>
        <v>0</v>
      </c>
      <c r="K154" s="229" t="s">
        <v>159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0.00046999999999999999</v>
      </c>
      <c r="R154" s="236">
        <f>Q154*H154</f>
        <v>0.25855640000000002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160</v>
      </c>
      <c r="AT154" s="238" t="s">
        <v>155</v>
      </c>
      <c r="AU154" s="238" t="s">
        <v>87</v>
      </c>
      <c r="AY154" s="18" t="s">
        <v>153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160</v>
      </c>
      <c r="BM154" s="238" t="s">
        <v>985</v>
      </c>
    </row>
    <row r="155" s="2" customFormat="1">
      <c r="A155" s="39"/>
      <c r="B155" s="40"/>
      <c r="C155" s="41"/>
      <c r="D155" s="240" t="s">
        <v>162</v>
      </c>
      <c r="E155" s="41"/>
      <c r="F155" s="241" t="s">
        <v>986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162</v>
      </c>
      <c r="AU155" s="18" t="s">
        <v>87</v>
      </c>
    </row>
    <row r="156" s="13" customFormat="1">
      <c r="A156" s="13"/>
      <c r="B156" s="245"/>
      <c r="C156" s="246"/>
      <c r="D156" s="240" t="s">
        <v>164</v>
      </c>
      <c r="E156" s="247" t="s">
        <v>1</v>
      </c>
      <c r="F156" s="248" t="s">
        <v>987</v>
      </c>
      <c r="G156" s="246"/>
      <c r="H156" s="249">
        <v>550.12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5" t="s">
        <v>164</v>
      </c>
      <c r="AU156" s="255" t="s">
        <v>87</v>
      </c>
      <c r="AV156" s="13" t="s">
        <v>87</v>
      </c>
      <c r="AW156" s="13" t="s">
        <v>34</v>
      </c>
      <c r="AX156" s="13" t="s">
        <v>85</v>
      </c>
      <c r="AY156" s="255" t="s">
        <v>153</v>
      </c>
    </row>
    <row r="157" s="12" customFormat="1" ht="22.8" customHeight="1">
      <c r="A157" s="12"/>
      <c r="B157" s="211"/>
      <c r="C157" s="212"/>
      <c r="D157" s="213" t="s">
        <v>77</v>
      </c>
      <c r="E157" s="225" t="s">
        <v>865</v>
      </c>
      <c r="F157" s="225" t="s">
        <v>866</v>
      </c>
      <c r="G157" s="212"/>
      <c r="H157" s="212"/>
      <c r="I157" s="215"/>
      <c r="J157" s="226">
        <f>BK157</f>
        <v>0</v>
      </c>
      <c r="K157" s="212"/>
      <c r="L157" s="217"/>
      <c r="M157" s="218"/>
      <c r="N157" s="219"/>
      <c r="O157" s="219"/>
      <c r="P157" s="220">
        <f>SUM(P158:P159)</f>
        <v>0</v>
      </c>
      <c r="Q157" s="219"/>
      <c r="R157" s="220">
        <f>SUM(R158:R159)</f>
        <v>0</v>
      </c>
      <c r="S157" s="219"/>
      <c r="T157" s="221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85</v>
      </c>
      <c r="AT157" s="223" t="s">
        <v>77</v>
      </c>
      <c r="AU157" s="223" t="s">
        <v>85</v>
      </c>
      <c r="AY157" s="222" t="s">
        <v>153</v>
      </c>
      <c r="BK157" s="224">
        <f>SUM(BK158:BK159)</f>
        <v>0</v>
      </c>
    </row>
    <row r="158" s="2" customFormat="1" ht="33" customHeight="1">
      <c r="A158" s="39"/>
      <c r="B158" s="40"/>
      <c r="C158" s="227" t="s">
        <v>199</v>
      </c>
      <c r="D158" s="227" t="s">
        <v>155</v>
      </c>
      <c r="E158" s="228" t="s">
        <v>988</v>
      </c>
      <c r="F158" s="229" t="s">
        <v>989</v>
      </c>
      <c r="G158" s="230" t="s">
        <v>302</v>
      </c>
      <c r="H158" s="231">
        <v>0.25900000000000001</v>
      </c>
      <c r="I158" s="232"/>
      <c r="J158" s="233">
        <f>ROUND(I158*H158,2)</f>
        <v>0</v>
      </c>
      <c r="K158" s="229" t="s">
        <v>159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160</v>
      </c>
      <c r="AT158" s="238" t="s">
        <v>155</v>
      </c>
      <c r="AU158" s="238" t="s">
        <v>87</v>
      </c>
      <c r="AY158" s="18" t="s">
        <v>153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160</v>
      </c>
      <c r="BM158" s="238" t="s">
        <v>990</v>
      </c>
    </row>
    <row r="159" s="2" customFormat="1">
      <c r="A159" s="39"/>
      <c r="B159" s="40"/>
      <c r="C159" s="41"/>
      <c r="D159" s="240" t="s">
        <v>162</v>
      </c>
      <c r="E159" s="41"/>
      <c r="F159" s="241" t="s">
        <v>991</v>
      </c>
      <c r="G159" s="41"/>
      <c r="H159" s="41"/>
      <c r="I159" s="242"/>
      <c r="J159" s="41"/>
      <c r="K159" s="41"/>
      <c r="L159" s="45"/>
      <c r="M159" s="302"/>
      <c r="N159" s="303"/>
      <c r="O159" s="304"/>
      <c r="P159" s="304"/>
      <c r="Q159" s="304"/>
      <c r="R159" s="304"/>
      <c r="S159" s="304"/>
      <c r="T159" s="305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162</v>
      </c>
      <c r="AU159" s="18" t="s">
        <v>87</v>
      </c>
    </row>
    <row r="160" s="2" customFormat="1" ht="6.96" customHeight="1">
      <c r="A160" s="39"/>
      <c r="B160" s="67"/>
      <c r="C160" s="68"/>
      <c r="D160" s="68"/>
      <c r="E160" s="68"/>
      <c r="F160" s="68"/>
      <c r="G160" s="68"/>
      <c r="H160" s="68"/>
      <c r="I160" s="68"/>
      <c r="J160" s="68"/>
      <c r="K160" s="68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mNxji6M4wdVXdYgTvFZ1l31xw/3DaWWFiUGrypmqlS41XN3KZIqMMMp7YyOfehlso2Qpq6MtPYViSvNZTHW9mg==" hashValue="iAPVanAfIO9QwrSwDOAE1fHRZtJhqTHsU6J0E/+hP/jIRuUARQdtMYVMHgyhVRK5NlAw8RAtJXRjTwi7aNrl1A==" algorithmName="SHA-512" password="CC35"/>
  <autoFilter ref="C124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111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112</v>
      </c>
      <c r="L8" s="21"/>
    </row>
    <row r="9" s="2" customFormat="1" ht="16.5" customHeight="1">
      <c r="A9" s="39"/>
      <c r="B9" s="45"/>
      <c r="C9" s="39"/>
      <c r="D9" s="39"/>
      <c r="E9" s="152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992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3. 3. 2023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ROUND((SUM(BE125:BE244)),  2)</f>
        <v>0</v>
      </c>
      <c r="G35" s="39"/>
      <c r="H35" s="39"/>
      <c r="I35" s="165">
        <v>0.20999999999999999</v>
      </c>
      <c r="J35" s="164">
        <f>ROUND(((SUM(BE125:BE244))*I35),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ROUND((SUM(BF125:BF244)),  2)</f>
        <v>0</v>
      </c>
      <c r="G36" s="39"/>
      <c r="H36" s="39"/>
      <c r="I36" s="165">
        <v>0.14999999999999999</v>
      </c>
      <c r="J36" s="164">
        <f>ROUND(((SUM(BF125:BF244))*I36),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ROUND((SUM(BG125:BG244)),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ROUND((SUM(BH125:BH244)),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ROUND((SUM(BI125:BI244)),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113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401 - Veřejné osvětlení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3. 3. 2023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117</v>
      </c>
      <c r="D96" s="186"/>
      <c r="E96" s="186"/>
      <c r="F96" s="186"/>
      <c r="G96" s="186"/>
      <c r="H96" s="186"/>
      <c r="I96" s="186"/>
      <c r="J96" s="187" t="s">
        <v>118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119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hidden="1" s="9" customFormat="1" ht="24.96" customHeight="1">
      <c r="A99" s="9"/>
      <c r="B99" s="189"/>
      <c r="C99" s="190"/>
      <c r="D99" s="191" t="s">
        <v>135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993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994</v>
      </c>
      <c r="E101" s="197"/>
      <c r="F101" s="197"/>
      <c r="G101" s="197"/>
      <c r="H101" s="197"/>
      <c r="I101" s="197"/>
      <c r="J101" s="198">
        <f>J160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5"/>
      <c r="C102" s="134"/>
      <c r="D102" s="196" t="s">
        <v>995</v>
      </c>
      <c r="E102" s="197"/>
      <c r="F102" s="197"/>
      <c r="G102" s="197"/>
      <c r="H102" s="197"/>
      <c r="I102" s="197"/>
      <c r="J102" s="198">
        <f>J167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5"/>
      <c r="C103" s="134"/>
      <c r="D103" s="196" t="s">
        <v>136</v>
      </c>
      <c r="E103" s="197"/>
      <c r="F103" s="197"/>
      <c r="G103" s="197"/>
      <c r="H103" s="197"/>
      <c r="I103" s="197"/>
      <c r="J103" s="198">
        <f>J206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Teplice - přechod pro chodce a chodníky Hudcov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112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113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SO 401 - Veřejné osvětlení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F14</f>
        <v>Hudcov</v>
      </c>
      <c r="G119" s="41"/>
      <c r="H119" s="41"/>
      <c r="I119" s="33" t="s">
        <v>24</v>
      </c>
      <c r="J119" s="80" t="str">
        <f>IF(J14="","",J14)</f>
        <v>3. 3. 2023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26</v>
      </c>
      <c r="D121" s="41"/>
      <c r="E121" s="41"/>
      <c r="F121" s="28" t="str">
        <f>E17</f>
        <v xml:space="preserve"> </v>
      </c>
      <c r="G121" s="41"/>
      <c r="H121" s="41"/>
      <c r="I121" s="33" t="s">
        <v>32</v>
      </c>
      <c r="J121" s="37" t="str">
        <f>E23</f>
        <v>Projekce dopravní Filip,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35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139</v>
      </c>
      <c r="D124" s="203" t="s">
        <v>63</v>
      </c>
      <c r="E124" s="203" t="s">
        <v>59</v>
      </c>
      <c r="F124" s="203" t="s">
        <v>60</v>
      </c>
      <c r="G124" s="203" t="s">
        <v>140</v>
      </c>
      <c r="H124" s="203" t="s">
        <v>141</v>
      </c>
      <c r="I124" s="203" t="s">
        <v>142</v>
      </c>
      <c r="J124" s="203" t="s">
        <v>118</v>
      </c>
      <c r="K124" s="204" t="s">
        <v>143</v>
      </c>
      <c r="L124" s="205"/>
      <c r="M124" s="101" t="s">
        <v>1</v>
      </c>
      <c r="N124" s="102" t="s">
        <v>42</v>
      </c>
      <c r="O124" s="102" t="s">
        <v>144</v>
      </c>
      <c r="P124" s="102" t="s">
        <v>145</v>
      </c>
      <c r="Q124" s="102" t="s">
        <v>146</v>
      </c>
      <c r="R124" s="102" t="s">
        <v>147</v>
      </c>
      <c r="S124" s="102" t="s">
        <v>148</v>
      </c>
      <c r="T124" s="103" t="s">
        <v>149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150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0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120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341</v>
      </c>
      <c r="F126" s="214" t="s">
        <v>930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P127+P160+P167+P206</f>
        <v>0</v>
      </c>
      <c r="Q126" s="219"/>
      <c r="R126" s="220">
        <f>R127+R160+R167+R206</f>
        <v>0</v>
      </c>
      <c r="S126" s="219"/>
      <c r="T126" s="221">
        <f>T127+T160+T167+T206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165</v>
      </c>
      <c r="AT126" s="223" t="s">
        <v>77</v>
      </c>
      <c r="AU126" s="223" t="s">
        <v>78</v>
      </c>
      <c r="AY126" s="222" t="s">
        <v>153</v>
      </c>
      <c r="BK126" s="224">
        <f>BK127+BK160+BK167+BK206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996</v>
      </c>
      <c r="F127" s="225" t="s">
        <v>997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SUM(P128:P159)</f>
        <v>0</v>
      </c>
      <c r="Q127" s="219"/>
      <c r="R127" s="220">
        <f>SUM(R128:R159)</f>
        <v>0</v>
      </c>
      <c r="S127" s="219"/>
      <c r="T127" s="221">
        <f>SUM(T128:T159)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165</v>
      </c>
      <c r="AT127" s="223" t="s">
        <v>77</v>
      </c>
      <c r="AU127" s="223" t="s">
        <v>85</v>
      </c>
      <c r="AY127" s="222" t="s">
        <v>153</v>
      </c>
      <c r="BK127" s="224">
        <f>SUM(BK128:BK159)</f>
        <v>0</v>
      </c>
    </row>
    <row r="128" s="2" customFormat="1" ht="16.5" customHeight="1">
      <c r="A128" s="39"/>
      <c r="B128" s="40"/>
      <c r="C128" s="227" t="s">
        <v>85</v>
      </c>
      <c r="D128" s="227" t="s">
        <v>155</v>
      </c>
      <c r="E128" s="228" t="s">
        <v>998</v>
      </c>
      <c r="F128" s="229" t="s">
        <v>999</v>
      </c>
      <c r="G128" s="230" t="s">
        <v>1000</v>
      </c>
      <c r="H128" s="231">
        <v>4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160</v>
      </c>
      <c r="AT128" s="238" t="s">
        <v>155</v>
      </c>
      <c r="AU128" s="238" t="s">
        <v>87</v>
      </c>
      <c r="AY128" s="18" t="s">
        <v>153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160</v>
      </c>
      <c r="BM128" s="238" t="s">
        <v>1001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999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2" customFormat="1" ht="16.5" customHeight="1">
      <c r="A130" s="39"/>
      <c r="B130" s="40"/>
      <c r="C130" s="227" t="s">
        <v>87</v>
      </c>
      <c r="D130" s="227" t="s">
        <v>155</v>
      </c>
      <c r="E130" s="228" t="s">
        <v>1002</v>
      </c>
      <c r="F130" s="229" t="s">
        <v>1003</v>
      </c>
      <c r="G130" s="230" t="s">
        <v>1000</v>
      </c>
      <c r="H130" s="231">
        <v>3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160</v>
      </c>
      <c r="AT130" s="238" t="s">
        <v>155</v>
      </c>
      <c r="AU130" s="238" t="s">
        <v>87</v>
      </c>
      <c r="AY130" s="18" t="s">
        <v>153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160</v>
      </c>
      <c r="BM130" s="238" t="s">
        <v>1004</v>
      </c>
    </row>
    <row r="131" s="2" customFormat="1">
      <c r="A131" s="39"/>
      <c r="B131" s="40"/>
      <c r="C131" s="41"/>
      <c r="D131" s="240" t="s">
        <v>162</v>
      </c>
      <c r="E131" s="41"/>
      <c r="F131" s="241" t="s">
        <v>1003</v>
      </c>
      <c r="G131" s="41"/>
      <c r="H131" s="41"/>
      <c r="I131" s="242"/>
      <c r="J131" s="41"/>
      <c r="K131" s="41"/>
      <c r="L131" s="45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162</v>
      </c>
      <c r="AU131" s="18" t="s">
        <v>87</v>
      </c>
    </row>
    <row r="132" s="2" customFormat="1" ht="16.5" customHeight="1">
      <c r="A132" s="39"/>
      <c r="B132" s="40"/>
      <c r="C132" s="227" t="s">
        <v>165</v>
      </c>
      <c r="D132" s="227" t="s">
        <v>155</v>
      </c>
      <c r="E132" s="228" t="s">
        <v>1005</v>
      </c>
      <c r="F132" s="229" t="s">
        <v>1006</v>
      </c>
      <c r="G132" s="230" t="s">
        <v>1000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160</v>
      </c>
      <c r="AT132" s="238" t="s">
        <v>155</v>
      </c>
      <c r="AU132" s="238" t="s">
        <v>87</v>
      </c>
      <c r="AY132" s="18" t="s">
        <v>153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160</v>
      </c>
      <c r="BM132" s="238" t="s">
        <v>1007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1006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2" customFormat="1" ht="16.5" customHeight="1">
      <c r="A134" s="39"/>
      <c r="B134" s="40"/>
      <c r="C134" s="227" t="s">
        <v>160</v>
      </c>
      <c r="D134" s="227" t="s">
        <v>155</v>
      </c>
      <c r="E134" s="228" t="s">
        <v>1008</v>
      </c>
      <c r="F134" s="229" t="s">
        <v>1009</v>
      </c>
      <c r="G134" s="230" t="s">
        <v>1000</v>
      </c>
      <c r="H134" s="231">
        <v>2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160</v>
      </c>
      <c r="AT134" s="238" t="s">
        <v>155</v>
      </c>
      <c r="AU134" s="238" t="s">
        <v>87</v>
      </c>
      <c r="AY134" s="18" t="s">
        <v>153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160</v>
      </c>
      <c r="BM134" s="238" t="s">
        <v>1010</v>
      </c>
    </row>
    <row r="135" s="2" customFormat="1">
      <c r="A135" s="39"/>
      <c r="B135" s="40"/>
      <c r="C135" s="41"/>
      <c r="D135" s="240" t="s">
        <v>162</v>
      </c>
      <c r="E135" s="41"/>
      <c r="F135" s="241" t="s">
        <v>1009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162</v>
      </c>
      <c r="AU135" s="18" t="s">
        <v>87</v>
      </c>
    </row>
    <row r="136" s="2" customFormat="1" ht="16.5" customHeight="1">
      <c r="A136" s="39"/>
      <c r="B136" s="40"/>
      <c r="C136" s="227" t="s">
        <v>178</v>
      </c>
      <c r="D136" s="227" t="s">
        <v>155</v>
      </c>
      <c r="E136" s="228" t="s">
        <v>1011</v>
      </c>
      <c r="F136" s="229" t="s">
        <v>1012</v>
      </c>
      <c r="G136" s="230" t="s">
        <v>1000</v>
      </c>
      <c r="H136" s="231">
        <v>4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160</v>
      </c>
      <c r="AT136" s="238" t="s">
        <v>155</v>
      </c>
      <c r="AU136" s="238" t="s">
        <v>87</v>
      </c>
      <c r="AY136" s="18" t="s">
        <v>153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160</v>
      </c>
      <c r="BM136" s="238" t="s">
        <v>1013</v>
      </c>
    </row>
    <row r="137" s="2" customFormat="1">
      <c r="A137" s="39"/>
      <c r="B137" s="40"/>
      <c r="C137" s="41"/>
      <c r="D137" s="240" t="s">
        <v>162</v>
      </c>
      <c r="E137" s="41"/>
      <c r="F137" s="241" t="s">
        <v>1012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162</v>
      </c>
      <c r="AU137" s="18" t="s">
        <v>87</v>
      </c>
    </row>
    <row r="138" s="2" customFormat="1" ht="16.5" customHeight="1">
      <c r="A138" s="39"/>
      <c r="B138" s="40"/>
      <c r="C138" s="227" t="s">
        <v>185</v>
      </c>
      <c r="D138" s="227" t="s">
        <v>155</v>
      </c>
      <c r="E138" s="228" t="s">
        <v>1014</v>
      </c>
      <c r="F138" s="229" t="s">
        <v>1015</v>
      </c>
      <c r="G138" s="230" t="s">
        <v>1000</v>
      </c>
      <c r="H138" s="231">
        <v>2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160</v>
      </c>
      <c r="AT138" s="238" t="s">
        <v>155</v>
      </c>
      <c r="AU138" s="238" t="s">
        <v>87</v>
      </c>
      <c r="AY138" s="18" t="s">
        <v>153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160</v>
      </c>
      <c r="BM138" s="238" t="s">
        <v>1016</v>
      </c>
    </row>
    <row r="139" s="2" customFormat="1">
      <c r="A139" s="39"/>
      <c r="B139" s="40"/>
      <c r="C139" s="41"/>
      <c r="D139" s="240" t="s">
        <v>162</v>
      </c>
      <c r="E139" s="41"/>
      <c r="F139" s="241" t="s">
        <v>1015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162</v>
      </c>
      <c r="AU139" s="18" t="s">
        <v>87</v>
      </c>
    </row>
    <row r="140" s="2" customFormat="1" ht="16.5" customHeight="1">
      <c r="A140" s="39"/>
      <c r="B140" s="40"/>
      <c r="C140" s="227" t="s">
        <v>199</v>
      </c>
      <c r="D140" s="227" t="s">
        <v>155</v>
      </c>
      <c r="E140" s="228" t="s">
        <v>1017</v>
      </c>
      <c r="F140" s="229" t="s">
        <v>1018</v>
      </c>
      <c r="G140" s="230" t="s">
        <v>1000</v>
      </c>
      <c r="H140" s="231">
        <v>6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160</v>
      </c>
      <c r="AT140" s="238" t="s">
        <v>155</v>
      </c>
      <c r="AU140" s="238" t="s">
        <v>87</v>
      </c>
      <c r="AY140" s="18" t="s">
        <v>153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160</v>
      </c>
      <c r="BM140" s="238" t="s">
        <v>1019</v>
      </c>
    </row>
    <row r="141" s="2" customFormat="1">
      <c r="A141" s="39"/>
      <c r="B141" s="40"/>
      <c r="C141" s="41"/>
      <c r="D141" s="240" t="s">
        <v>162</v>
      </c>
      <c r="E141" s="41"/>
      <c r="F141" s="241" t="s">
        <v>1018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162</v>
      </c>
      <c r="AU141" s="18" t="s">
        <v>87</v>
      </c>
    </row>
    <row r="142" s="2" customFormat="1" ht="24.15" customHeight="1">
      <c r="A142" s="39"/>
      <c r="B142" s="40"/>
      <c r="C142" s="227" t="s">
        <v>206</v>
      </c>
      <c r="D142" s="227" t="s">
        <v>155</v>
      </c>
      <c r="E142" s="228" t="s">
        <v>1020</v>
      </c>
      <c r="F142" s="229" t="s">
        <v>1021</v>
      </c>
      <c r="G142" s="230" t="s">
        <v>1000</v>
      </c>
      <c r="H142" s="231">
        <v>6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160</v>
      </c>
      <c r="AT142" s="238" t="s">
        <v>155</v>
      </c>
      <c r="AU142" s="238" t="s">
        <v>87</v>
      </c>
      <c r="AY142" s="18" t="s">
        <v>153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160</v>
      </c>
      <c r="BM142" s="238" t="s">
        <v>1022</v>
      </c>
    </row>
    <row r="143" s="2" customFormat="1">
      <c r="A143" s="39"/>
      <c r="B143" s="40"/>
      <c r="C143" s="41"/>
      <c r="D143" s="240" t="s">
        <v>162</v>
      </c>
      <c r="E143" s="41"/>
      <c r="F143" s="241" t="s">
        <v>1021</v>
      </c>
      <c r="G143" s="41"/>
      <c r="H143" s="41"/>
      <c r="I143" s="242"/>
      <c r="J143" s="41"/>
      <c r="K143" s="41"/>
      <c r="L143" s="45"/>
      <c r="M143" s="243"/>
      <c r="N143" s="244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162</v>
      </c>
      <c r="AU143" s="18" t="s">
        <v>87</v>
      </c>
    </row>
    <row r="144" s="2" customFormat="1" ht="21.75" customHeight="1">
      <c r="A144" s="39"/>
      <c r="B144" s="40"/>
      <c r="C144" s="227" t="s">
        <v>213</v>
      </c>
      <c r="D144" s="227" t="s">
        <v>155</v>
      </c>
      <c r="E144" s="228" t="s">
        <v>1023</v>
      </c>
      <c r="F144" s="229" t="s">
        <v>1024</v>
      </c>
      <c r="G144" s="230" t="s">
        <v>1000</v>
      </c>
      <c r="H144" s="231">
        <v>6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43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160</v>
      </c>
      <c r="AT144" s="238" t="s">
        <v>155</v>
      </c>
      <c r="AU144" s="238" t="s">
        <v>87</v>
      </c>
      <c r="AY144" s="18" t="s">
        <v>153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160</v>
      </c>
      <c r="BM144" s="238" t="s">
        <v>1025</v>
      </c>
    </row>
    <row r="145" s="2" customFormat="1">
      <c r="A145" s="39"/>
      <c r="B145" s="40"/>
      <c r="C145" s="41"/>
      <c r="D145" s="240" t="s">
        <v>162</v>
      </c>
      <c r="E145" s="41"/>
      <c r="F145" s="241" t="s">
        <v>1024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162</v>
      </c>
      <c r="AU145" s="18" t="s">
        <v>87</v>
      </c>
    </row>
    <row r="146" s="2" customFormat="1" ht="16.5" customHeight="1">
      <c r="A146" s="39"/>
      <c r="B146" s="40"/>
      <c r="C146" s="227" t="s">
        <v>220</v>
      </c>
      <c r="D146" s="227" t="s">
        <v>155</v>
      </c>
      <c r="E146" s="228" t="s">
        <v>1026</v>
      </c>
      <c r="F146" s="229" t="s">
        <v>1027</v>
      </c>
      <c r="G146" s="230" t="s">
        <v>355</v>
      </c>
      <c r="H146" s="231">
        <v>170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160</v>
      </c>
      <c r="AT146" s="238" t="s">
        <v>155</v>
      </c>
      <c r="AU146" s="238" t="s">
        <v>87</v>
      </c>
      <c r="AY146" s="18" t="s">
        <v>153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160</v>
      </c>
      <c r="BM146" s="238" t="s">
        <v>1028</v>
      </c>
    </row>
    <row r="147" s="2" customFormat="1">
      <c r="A147" s="39"/>
      <c r="B147" s="40"/>
      <c r="C147" s="41"/>
      <c r="D147" s="240" t="s">
        <v>162</v>
      </c>
      <c r="E147" s="41"/>
      <c r="F147" s="241" t="s">
        <v>1027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162</v>
      </c>
      <c r="AU147" s="18" t="s">
        <v>87</v>
      </c>
    </row>
    <row r="148" s="2" customFormat="1" ht="24.15" customHeight="1">
      <c r="A148" s="39"/>
      <c r="B148" s="40"/>
      <c r="C148" s="227" t="s">
        <v>225</v>
      </c>
      <c r="D148" s="227" t="s">
        <v>155</v>
      </c>
      <c r="E148" s="228" t="s">
        <v>1029</v>
      </c>
      <c r="F148" s="229" t="s">
        <v>1030</v>
      </c>
      <c r="G148" s="230" t="s">
        <v>355</v>
      </c>
      <c r="H148" s="231">
        <v>60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43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160</v>
      </c>
      <c r="AT148" s="238" t="s">
        <v>155</v>
      </c>
      <c r="AU148" s="238" t="s">
        <v>87</v>
      </c>
      <c r="AY148" s="18" t="s">
        <v>153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160</v>
      </c>
      <c r="BM148" s="238" t="s">
        <v>1031</v>
      </c>
    </row>
    <row r="149" s="2" customFormat="1">
      <c r="A149" s="39"/>
      <c r="B149" s="40"/>
      <c r="C149" s="41"/>
      <c r="D149" s="240" t="s">
        <v>162</v>
      </c>
      <c r="E149" s="41"/>
      <c r="F149" s="241" t="s">
        <v>1030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162</v>
      </c>
      <c r="AU149" s="18" t="s">
        <v>87</v>
      </c>
    </row>
    <row r="150" s="2" customFormat="1" ht="24.15" customHeight="1">
      <c r="A150" s="39"/>
      <c r="B150" s="40"/>
      <c r="C150" s="227" t="s">
        <v>230</v>
      </c>
      <c r="D150" s="227" t="s">
        <v>155</v>
      </c>
      <c r="E150" s="228" t="s">
        <v>1032</v>
      </c>
      <c r="F150" s="229" t="s">
        <v>1033</v>
      </c>
      <c r="G150" s="230" t="s">
        <v>355</v>
      </c>
      <c r="H150" s="231">
        <v>170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160</v>
      </c>
      <c r="AT150" s="238" t="s">
        <v>155</v>
      </c>
      <c r="AU150" s="238" t="s">
        <v>87</v>
      </c>
      <c r="AY150" s="18" t="s">
        <v>153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160</v>
      </c>
      <c r="BM150" s="238" t="s">
        <v>1034</v>
      </c>
    </row>
    <row r="151" s="2" customFormat="1">
      <c r="A151" s="39"/>
      <c r="B151" s="40"/>
      <c r="C151" s="41"/>
      <c r="D151" s="240" t="s">
        <v>162</v>
      </c>
      <c r="E151" s="41"/>
      <c r="F151" s="241" t="s">
        <v>1033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162</v>
      </c>
      <c r="AU151" s="18" t="s">
        <v>87</v>
      </c>
    </row>
    <row r="152" s="2" customFormat="1" ht="16.5" customHeight="1">
      <c r="A152" s="39"/>
      <c r="B152" s="40"/>
      <c r="C152" s="227" t="s">
        <v>235</v>
      </c>
      <c r="D152" s="227" t="s">
        <v>155</v>
      </c>
      <c r="E152" s="228" t="s">
        <v>1035</v>
      </c>
      <c r="F152" s="229" t="s">
        <v>1036</v>
      </c>
      <c r="G152" s="230" t="s">
        <v>1000</v>
      </c>
      <c r="H152" s="231">
        <v>12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160</v>
      </c>
      <c r="AT152" s="238" t="s">
        <v>155</v>
      </c>
      <c r="AU152" s="238" t="s">
        <v>87</v>
      </c>
      <c r="AY152" s="18" t="s">
        <v>153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160</v>
      </c>
      <c r="BM152" s="238" t="s">
        <v>1037</v>
      </c>
    </row>
    <row r="153" s="2" customFormat="1">
      <c r="A153" s="39"/>
      <c r="B153" s="40"/>
      <c r="C153" s="41"/>
      <c r="D153" s="240" t="s">
        <v>162</v>
      </c>
      <c r="E153" s="41"/>
      <c r="F153" s="241" t="s">
        <v>1036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162</v>
      </c>
      <c r="AU153" s="18" t="s">
        <v>87</v>
      </c>
    </row>
    <row r="154" s="2" customFormat="1" ht="16.5" customHeight="1">
      <c r="A154" s="39"/>
      <c r="B154" s="40"/>
      <c r="C154" s="227" t="s">
        <v>240</v>
      </c>
      <c r="D154" s="227" t="s">
        <v>155</v>
      </c>
      <c r="E154" s="228" t="s">
        <v>1038</v>
      </c>
      <c r="F154" s="229" t="s">
        <v>1039</v>
      </c>
      <c r="G154" s="230" t="s">
        <v>1000</v>
      </c>
      <c r="H154" s="231">
        <v>6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160</v>
      </c>
      <c r="AT154" s="238" t="s">
        <v>155</v>
      </c>
      <c r="AU154" s="238" t="s">
        <v>87</v>
      </c>
      <c r="AY154" s="18" t="s">
        <v>153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160</v>
      </c>
      <c r="BM154" s="238" t="s">
        <v>1040</v>
      </c>
    </row>
    <row r="155" s="2" customFormat="1">
      <c r="A155" s="39"/>
      <c r="B155" s="40"/>
      <c r="C155" s="41"/>
      <c r="D155" s="240" t="s">
        <v>162</v>
      </c>
      <c r="E155" s="41"/>
      <c r="F155" s="241" t="s">
        <v>1039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162</v>
      </c>
      <c r="AU155" s="18" t="s">
        <v>87</v>
      </c>
    </row>
    <row r="156" s="2" customFormat="1" ht="16.5" customHeight="1">
      <c r="A156" s="39"/>
      <c r="B156" s="40"/>
      <c r="C156" s="227" t="s">
        <v>8</v>
      </c>
      <c r="D156" s="227" t="s">
        <v>155</v>
      </c>
      <c r="E156" s="228" t="s">
        <v>1041</v>
      </c>
      <c r="F156" s="229" t="s">
        <v>1042</v>
      </c>
      <c r="G156" s="230" t="s">
        <v>355</v>
      </c>
      <c r="H156" s="231">
        <v>150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160</v>
      </c>
      <c r="AT156" s="238" t="s">
        <v>155</v>
      </c>
      <c r="AU156" s="238" t="s">
        <v>87</v>
      </c>
      <c r="AY156" s="18" t="s">
        <v>153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160</v>
      </c>
      <c r="BM156" s="238" t="s">
        <v>1043</v>
      </c>
    </row>
    <row r="157" s="2" customFormat="1">
      <c r="A157" s="39"/>
      <c r="B157" s="40"/>
      <c r="C157" s="41"/>
      <c r="D157" s="240" t="s">
        <v>162</v>
      </c>
      <c r="E157" s="41"/>
      <c r="F157" s="241" t="s">
        <v>1042</v>
      </c>
      <c r="G157" s="41"/>
      <c r="H157" s="41"/>
      <c r="I157" s="242"/>
      <c r="J157" s="41"/>
      <c r="K157" s="41"/>
      <c r="L157" s="45"/>
      <c r="M157" s="243"/>
      <c r="N157" s="24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162</v>
      </c>
      <c r="AU157" s="18" t="s">
        <v>87</v>
      </c>
    </row>
    <row r="158" s="2" customFormat="1" ht="16.5" customHeight="1">
      <c r="A158" s="39"/>
      <c r="B158" s="40"/>
      <c r="C158" s="227" t="s">
        <v>251</v>
      </c>
      <c r="D158" s="227" t="s">
        <v>155</v>
      </c>
      <c r="E158" s="228" t="s">
        <v>1044</v>
      </c>
      <c r="F158" s="229" t="s">
        <v>1045</v>
      </c>
      <c r="G158" s="230" t="s">
        <v>355</v>
      </c>
      <c r="H158" s="231">
        <v>21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160</v>
      </c>
      <c r="AT158" s="238" t="s">
        <v>155</v>
      </c>
      <c r="AU158" s="238" t="s">
        <v>87</v>
      </c>
      <c r="AY158" s="18" t="s">
        <v>153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160</v>
      </c>
      <c r="BM158" s="238" t="s">
        <v>1046</v>
      </c>
    </row>
    <row r="159" s="2" customFormat="1">
      <c r="A159" s="39"/>
      <c r="B159" s="40"/>
      <c r="C159" s="41"/>
      <c r="D159" s="240" t="s">
        <v>162</v>
      </c>
      <c r="E159" s="41"/>
      <c r="F159" s="241" t="s">
        <v>1045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162</v>
      </c>
      <c r="AU159" s="18" t="s">
        <v>87</v>
      </c>
    </row>
    <row r="160" s="12" customFormat="1" ht="22.8" customHeight="1">
      <c r="A160" s="12"/>
      <c r="B160" s="211"/>
      <c r="C160" s="212"/>
      <c r="D160" s="213" t="s">
        <v>77</v>
      </c>
      <c r="E160" s="225" t="s">
        <v>1047</v>
      </c>
      <c r="F160" s="225" t="s">
        <v>1048</v>
      </c>
      <c r="G160" s="212"/>
      <c r="H160" s="212"/>
      <c r="I160" s="215"/>
      <c r="J160" s="226">
        <f>BK160</f>
        <v>0</v>
      </c>
      <c r="K160" s="212"/>
      <c r="L160" s="217"/>
      <c r="M160" s="218"/>
      <c r="N160" s="219"/>
      <c r="O160" s="219"/>
      <c r="P160" s="220">
        <f>SUM(P161:P166)</f>
        <v>0</v>
      </c>
      <c r="Q160" s="219"/>
      <c r="R160" s="220">
        <f>SUM(R161:R166)</f>
        <v>0</v>
      </c>
      <c r="S160" s="219"/>
      <c r="T160" s="221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2" t="s">
        <v>165</v>
      </c>
      <c r="AT160" s="223" t="s">
        <v>77</v>
      </c>
      <c r="AU160" s="223" t="s">
        <v>85</v>
      </c>
      <c r="AY160" s="222" t="s">
        <v>153</v>
      </c>
      <c r="BK160" s="224">
        <f>SUM(BK161:BK166)</f>
        <v>0</v>
      </c>
    </row>
    <row r="161" s="2" customFormat="1" ht="24.15" customHeight="1">
      <c r="A161" s="39"/>
      <c r="B161" s="40"/>
      <c r="C161" s="227" t="s">
        <v>257</v>
      </c>
      <c r="D161" s="227" t="s">
        <v>155</v>
      </c>
      <c r="E161" s="228" t="s">
        <v>1049</v>
      </c>
      <c r="F161" s="229" t="s">
        <v>1050</v>
      </c>
      <c r="G161" s="230" t="s">
        <v>1000</v>
      </c>
      <c r="H161" s="231">
        <v>3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160</v>
      </c>
      <c r="AT161" s="238" t="s">
        <v>155</v>
      </c>
      <c r="AU161" s="238" t="s">
        <v>87</v>
      </c>
      <c r="AY161" s="18" t="s">
        <v>153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160</v>
      </c>
      <c r="BM161" s="238" t="s">
        <v>1051</v>
      </c>
    </row>
    <row r="162" s="2" customFormat="1">
      <c r="A162" s="39"/>
      <c r="B162" s="40"/>
      <c r="C162" s="41"/>
      <c r="D162" s="240" t="s">
        <v>162</v>
      </c>
      <c r="E162" s="41"/>
      <c r="F162" s="241" t="s">
        <v>1050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162</v>
      </c>
      <c r="AU162" s="18" t="s">
        <v>87</v>
      </c>
    </row>
    <row r="163" s="2" customFormat="1" ht="16.5" customHeight="1">
      <c r="A163" s="39"/>
      <c r="B163" s="40"/>
      <c r="C163" s="227" t="s">
        <v>262</v>
      </c>
      <c r="D163" s="227" t="s">
        <v>155</v>
      </c>
      <c r="E163" s="228" t="s">
        <v>1052</v>
      </c>
      <c r="F163" s="229" t="s">
        <v>1053</v>
      </c>
      <c r="G163" s="230" t="s">
        <v>1000</v>
      </c>
      <c r="H163" s="231">
        <v>3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160</v>
      </c>
      <c r="AT163" s="238" t="s">
        <v>155</v>
      </c>
      <c r="AU163" s="238" t="s">
        <v>87</v>
      </c>
      <c r="AY163" s="18" t="s">
        <v>153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160</v>
      </c>
      <c r="BM163" s="238" t="s">
        <v>1054</v>
      </c>
    </row>
    <row r="164" s="2" customFormat="1">
      <c r="A164" s="39"/>
      <c r="B164" s="40"/>
      <c r="C164" s="41"/>
      <c r="D164" s="240" t="s">
        <v>162</v>
      </c>
      <c r="E164" s="41"/>
      <c r="F164" s="241" t="s">
        <v>1053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87</v>
      </c>
    </row>
    <row r="165" s="2" customFormat="1" ht="16.5" customHeight="1">
      <c r="A165" s="39"/>
      <c r="B165" s="40"/>
      <c r="C165" s="227" t="s">
        <v>267</v>
      </c>
      <c r="D165" s="227" t="s">
        <v>155</v>
      </c>
      <c r="E165" s="228" t="s">
        <v>1055</v>
      </c>
      <c r="F165" s="229" t="s">
        <v>1056</v>
      </c>
      <c r="G165" s="230" t="s">
        <v>355</v>
      </c>
      <c r="H165" s="231">
        <v>100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160</v>
      </c>
      <c r="AT165" s="238" t="s">
        <v>155</v>
      </c>
      <c r="AU165" s="238" t="s">
        <v>87</v>
      </c>
      <c r="AY165" s="18" t="s">
        <v>153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160</v>
      </c>
      <c r="BM165" s="238" t="s">
        <v>1057</v>
      </c>
    </row>
    <row r="166" s="2" customFormat="1">
      <c r="A166" s="39"/>
      <c r="B166" s="40"/>
      <c r="C166" s="41"/>
      <c r="D166" s="240" t="s">
        <v>162</v>
      </c>
      <c r="E166" s="41"/>
      <c r="F166" s="241" t="s">
        <v>1056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162</v>
      </c>
      <c r="AU166" s="18" t="s">
        <v>87</v>
      </c>
    </row>
    <row r="167" s="12" customFormat="1" ht="22.8" customHeight="1">
      <c r="A167" s="12"/>
      <c r="B167" s="211"/>
      <c r="C167" s="212"/>
      <c r="D167" s="213" t="s">
        <v>77</v>
      </c>
      <c r="E167" s="225" t="s">
        <v>1058</v>
      </c>
      <c r="F167" s="225" t="s">
        <v>1059</v>
      </c>
      <c r="G167" s="212"/>
      <c r="H167" s="212"/>
      <c r="I167" s="215"/>
      <c r="J167" s="226">
        <f>BK167</f>
        <v>0</v>
      </c>
      <c r="K167" s="212"/>
      <c r="L167" s="217"/>
      <c r="M167" s="218"/>
      <c r="N167" s="219"/>
      <c r="O167" s="219"/>
      <c r="P167" s="220">
        <f>SUM(P168:P205)</f>
        <v>0</v>
      </c>
      <c r="Q167" s="219"/>
      <c r="R167" s="220">
        <f>SUM(R168:R205)</f>
        <v>0</v>
      </c>
      <c r="S167" s="219"/>
      <c r="T167" s="221">
        <f>SUM(T168:T205)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2" t="s">
        <v>165</v>
      </c>
      <c r="AT167" s="223" t="s">
        <v>77</v>
      </c>
      <c r="AU167" s="223" t="s">
        <v>85</v>
      </c>
      <c r="AY167" s="222" t="s">
        <v>153</v>
      </c>
      <c r="BK167" s="224">
        <f>SUM(BK168:BK205)</f>
        <v>0</v>
      </c>
    </row>
    <row r="168" s="2" customFormat="1" ht="16.5" customHeight="1">
      <c r="A168" s="39"/>
      <c r="B168" s="40"/>
      <c r="C168" s="227" t="s">
        <v>272</v>
      </c>
      <c r="D168" s="227" t="s">
        <v>155</v>
      </c>
      <c r="E168" s="228" t="s">
        <v>1060</v>
      </c>
      <c r="F168" s="229" t="s">
        <v>1061</v>
      </c>
      <c r="G168" s="230" t="s">
        <v>1000</v>
      </c>
      <c r="H168" s="231">
        <v>4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160</v>
      </c>
      <c r="AT168" s="238" t="s">
        <v>155</v>
      </c>
      <c r="AU168" s="238" t="s">
        <v>87</v>
      </c>
      <c r="AY168" s="18" t="s">
        <v>153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160</v>
      </c>
      <c r="BM168" s="238" t="s">
        <v>1062</v>
      </c>
    </row>
    <row r="169" s="2" customFormat="1">
      <c r="A169" s="39"/>
      <c r="B169" s="40"/>
      <c r="C169" s="41"/>
      <c r="D169" s="240" t="s">
        <v>162</v>
      </c>
      <c r="E169" s="41"/>
      <c r="F169" s="241" t="s">
        <v>1061</v>
      </c>
      <c r="G169" s="41"/>
      <c r="H169" s="41"/>
      <c r="I169" s="242"/>
      <c r="J169" s="41"/>
      <c r="K169" s="41"/>
      <c r="L169" s="45"/>
      <c r="M169" s="243"/>
      <c r="N169" s="24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162</v>
      </c>
      <c r="AU169" s="18" t="s">
        <v>87</v>
      </c>
    </row>
    <row r="170" s="2" customFormat="1" ht="16.5" customHeight="1">
      <c r="A170" s="39"/>
      <c r="B170" s="40"/>
      <c r="C170" s="227" t="s">
        <v>7</v>
      </c>
      <c r="D170" s="227" t="s">
        <v>155</v>
      </c>
      <c r="E170" s="228" t="s">
        <v>1063</v>
      </c>
      <c r="F170" s="229" t="s">
        <v>1064</v>
      </c>
      <c r="G170" s="230" t="s">
        <v>1000</v>
      </c>
      <c r="H170" s="231">
        <v>3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160</v>
      </c>
      <c r="AT170" s="238" t="s">
        <v>155</v>
      </c>
      <c r="AU170" s="238" t="s">
        <v>87</v>
      </c>
      <c r="AY170" s="18" t="s">
        <v>153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160</v>
      </c>
      <c r="BM170" s="238" t="s">
        <v>1065</v>
      </c>
    </row>
    <row r="171" s="2" customFormat="1">
      <c r="A171" s="39"/>
      <c r="B171" s="40"/>
      <c r="C171" s="41"/>
      <c r="D171" s="240" t="s">
        <v>162</v>
      </c>
      <c r="E171" s="41"/>
      <c r="F171" s="241" t="s">
        <v>1064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162</v>
      </c>
      <c r="AU171" s="18" t="s">
        <v>87</v>
      </c>
    </row>
    <row r="172" s="2" customFormat="1" ht="16.5" customHeight="1">
      <c r="A172" s="39"/>
      <c r="B172" s="40"/>
      <c r="C172" s="227" t="s">
        <v>284</v>
      </c>
      <c r="D172" s="227" t="s">
        <v>155</v>
      </c>
      <c r="E172" s="228" t="s">
        <v>1066</v>
      </c>
      <c r="F172" s="229" t="s">
        <v>1067</v>
      </c>
      <c r="G172" s="230" t="s">
        <v>1000</v>
      </c>
      <c r="H172" s="231">
        <v>1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160</v>
      </c>
      <c r="AT172" s="238" t="s">
        <v>155</v>
      </c>
      <c r="AU172" s="238" t="s">
        <v>87</v>
      </c>
      <c r="AY172" s="18" t="s">
        <v>153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160</v>
      </c>
      <c r="BM172" s="238" t="s">
        <v>1068</v>
      </c>
    </row>
    <row r="173" s="2" customFormat="1">
      <c r="A173" s="39"/>
      <c r="B173" s="40"/>
      <c r="C173" s="41"/>
      <c r="D173" s="240" t="s">
        <v>162</v>
      </c>
      <c r="E173" s="41"/>
      <c r="F173" s="241" t="s">
        <v>1067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162</v>
      </c>
      <c r="AU173" s="18" t="s">
        <v>87</v>
      </c>
    </row>
    <row r="174" s="2" customFormat="1" ht="16.5" customHeight="1">
      <c r="A174" s="39"/>
      <c r="B174" s="40"/>
      <c r="C174" s="278" t="s">
        <v>292</v>
      </c>
      <c r="D174" s="278" t="s">
        <v>341</v>
      </c>
      <c r="E174" s="279" t="s">
        <v>1069</v>
      </c>
      <c r="F174" s="280" t="s">
        <v>1070</v>
      </c>
      <c r="G174" s="281" t="s">
        <v>1000</v>
      </c>
      <c r="H174" s="282">
        <v>2</v>
      </c>
      <c r="I174" s="283"/>
      <c r="J174" s="284">
        <f>ROUND(I174*H174,2)</f>
        <v>0</v>
      </c>
      <c r="K174" s="280" t="s">
        <v>1</v>
      </c>
      <c r="L174" s="285"/>
      <c r="M174" s="286" t="s">
        <v>1</v>
      </c>
      <c r="N174" s="287" t="s">
        <v>43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206</v>
      </c>
      <c r="AT174" s="238" t="s">
        <v>341</v>
      </c>
      <c r="AU174" s="238" t="s">
        <v>87</v>
      </c>
      <c r="AY174" s="18" t="s">
        <v>153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160</v>
      </c>
      <c r="BM174" s="238" t="s">
        <v>1071</v>
      </c>
    </row>
    <row r="175" s="2" customFormat="1">
      <c r="A175" s="39"/>
      <c r="B175" s="40"/>
      <c r="C175" s="41"/>
      <c r="D175" s="240" t="s">
        <v>162</v>
      </c>
      <c r="E175" s="41"/>
      <c r="F175" s="241" t="s">
        <v>1070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162</v>
      </c>
      <c r="AU175" s="18" t="s">
        <v>87</v>
      </c>
    </row>
    <row r="176" s="2" customFormat="1" ht="24.15" customHeight="1">
      <c r="A176" s="39"/>
      <c r="B176" s="40"/>
      <c r="C176" s="278" t="s">
        <v>299</v>
      </c>
      <c r="D176" s="278" t="s">
        <v>341</v>
      </c>
      <c r="E176" s="279" t="s">
        <v>1072</v>
      </c>
      <c r="F176" s="280" t="s">
        <v>1073</v>
      </c>
      <c r="G176" s="281" t="s">
        <v>1000</v>
      </c>
      <c r="H176" s="282">
        <v>6</v>
      </c>
      <c r="I176" s="283"/>
      <c r="J176" s="284">
        <f>ROUND(I176*H176,2)</f>
        <v>0</v>
      </c>
      <c r="K176" s="280" t="s">
        <v>1</v>
      </c>
      <c r="L176" s="285"/>
      <c r="M176" s="286" t="s">
        <v>1</v>
      </c>
      <c r="N176" s="287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206</v>
      </c>
      <c r="AT176" s="238" t="s">
        <v>341</v>
      </c>
      <c r="AU176" s="238" t="s">
        <v>87</v>
      </c>
      <c r="AY176" s="18" t="s">
        <v>153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160</v>
      </c>
      <c r="BM176" s="238" t="s">
        <v>1074</v>
      </c>
    </row>
    <row r="177" s="2" customFormat="1">
      <c r="A177" s="39"/>
      <c r="B177" s="40"/>
      <c r="C177" s="41"/>
      <c r="D177" s="240" t="s">
        <v>162</v>
      </c>
      <c r="E177" s="41"/>
      <c r="F177" s="241" t="s">
        <v>1073</v>
      </c>
      <c r="G177" s="41"/>
      <c r="H177" s="41"/>
      <c r="I177" s="242"/>
      <c r="J177" s="41"/>
      <c r="K177" s="41"/>
      <c r="L177" s="45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162</v>
      </c>
      <c r="AU177" s="18" t="s">
        <v>87</v>
      </c>
    </row>
    <row r="178" s="2" customFormat="1" ht="24.15" customHeight="1">
      <c r="A178" s="39"/>
      <c r="B178" s="40"/>
      <c r="C178" s="278" t="s">
        <v>307</v>
      </c>
      <c r="D178" s="278" t="s">
        <v>341</v>
      </c>
      <c r="E178" s="279" t="s">
        <v>1075</v>
      </c>
      <c r="F178" s="280" t="s">
        <v>1076</v>
      </c>
      <c r="G178" s="281" t="s">
        <v>1000</v>
      </c>
      <c r="H178" s="282">
        <v>7</v>
      </c>
      <c r="I178" s="283"/>
      <c r="J178" s="284">
        <f>ROUND(I178*H178,2)</f>
        <v>0</v>
      </c>
      <c r="K178" s="280" t="s">
        <v>1</v>
      </c>
      <c r="L178" s="285"/>
      <c r="M178" s="286" t="s">
        <v>1</v>
      </c>
      <c r="N178" s="287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206</v>
      </c>
      <c r="AT178" s="238" t="s">
        <v>341</v>
      </c>
      <c r="AU178" s="238" t="s">
        <v>87</v>
      </c>
      <c r="AY178" s="18" t="s">
        <v>153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160</v>
      </c>
      <c r="BM178" s="238" t="s">
        <v>1077</v>
      </c>
    </row>
    <row r="179" s="2" customFormat="1">
      <c r="A179" s="39"/>
      <c r="B179" s="40"/>
      <c r="C179" s="41"/>
      <c r="D179" s="240" t="s">
        <v>162</v>
      </c>
      <c r="E179" s="41"/>
      <c r="F179" s="241" t="s">
        <v>1076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162</v>
      </c>
      <c r="AU179" s="18" t="s">
        <v>87</v>
      </c>
    </row>
    <row r="180" s="2" customFormat="1" ht="16.5" customHeight="1">
      <c r="A180" s="39"/>
      <c r="B180" s="40"/>
      <c r="C180" s="278" t="s">
        <v>313</v>
      </c>
      <c r="D180" s="278" t="s">
        <v>341</v>
      </c>
      <c r="E180" s="279" t="s">
        <v>1078</v>
      </c>
      <c r="F180" s="280" t="s">
        <v>1079</v>
      </c>
      <c r="G180" s="281" t="s">
        <v>1000</v>
      </c>
      <c r="H180" s="282">
        <v>4</v>
      </c>
      <c r="I180" s="283"/>
      <c r="J180" s="284">
        <f>ROUND(I180*H180,2)</f>
        <v>0</v>
      </c>
      <c r="K180" s="280" t="s">
        <v>1</v>
      </c>
      <c r="L180" s="285"/>
      <c r="M180" s="286" t="s">
        <v>1</v>
      </c>
      <c r="N180" s="287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206</v>
      </c>
      <c r="AT180" s="238" t="s">
        <v>341</v>
      </c>
      <c r="AU180" s="238" t="s">
        <v>87</v>
      </c>
      <c r="AY180" s="18" t="s">
        <v>153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160</v>
      </c>
      <c r="BM180" s="238" t="s">
        <v>1080</v>
      </c>
    </row>
    <row r="181" s="2" customFormat="1">
      <c r="A181" s="39"/>
      <c r="B181" s="40"/>
      <c r="C181" s="41"/>
      <c r="D181" s="240" t="s">
        <v>162</v>
      </c>
      <c r="E181" s="41"/>
      <c r="F181" s="241" t="s">
        <v>1079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162</v>
      </c>
      <c r="AU181" s="18" t="s">
        <v>87</v>
      </c>
    </row>
    <row r="182" s="2" customFormat="1" ht="16.5" customHeight="1">
      <c r="A182" s="39"/>
      <c r="B182" s="40"/>
      <c r="C182" s="278" t="s">
        <v>320</v>
      </c>
      <c r="D182" s="278" t="s">
        <v>341</v>
      </c>
      <c r="E182" s="279" t="s">
        <v>1081</v>
      </c>
      <c r="F182" s="280" t="s">
        <v>1082</v>
      </c>
      <c r="G182" s="281" t="s">
        <v>1000</v>
      </c>
      <c r="H182" s="282">
        <v>2</v>
      </c>
      <c r="I182" s="283"/>
      <c r="J182" s="284">
        <f>ROUND(I182*H182,2)</f>
        <v>0</v>
      </c>
      <c r="K182" s="280" t="s">
        <v>1</v>
      </c>
      <c r="L182" s="285"/>
      <c r="M182" s="286" t="s">
        <v>1</v>
      </c>
      <c r="N182" s="287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206</v>
      </c>
      <c r="AT182" s="238" t="s">
        <v>341</v>
      </c>
      <c r="AU182" s="238" t="s">
        <v>87</v>
      </c>
      <c r="AY182" s="18" t="s">
        <v>153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160</v>
      </c>
      <c r="BM182" s="238" t="s">
        <v>1083</v>
      </c>
    </row>
    <row r="183" s="2" customFormat="1">
      <c r="A183" s="39"/>
      <c r="B183" s="40"/>
      <c r="C183" s="41"/>
      <c r="D183" s="240" t="s">
        <v>162</v>
      </c>
      <c r="E183" s="41"/>
      <c r="F183" s="241" t="s">
        <v>1082</v>
      </c>
      <c r="G183" s="41"/>
      <c r="H183" s="41"/>
      <c r="I183" s="242"/>
      <c r="J183" s="41"/>
      <c r="K183" s="41"/>
      <c r="L183" s="45"/>
      <c r="M183" s="243"/>
      <c r="N183" s="24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162</v>
      </c>
      <c r="AU183" s="18" t="s">
        <v>87</v>
      </c>
    </row>
    <row r="184" s="2" customFormat="1" ht="21.75" customHeight="1">
      <c r="A184" s="39"/>
      <c r="B184" s="40"/>
      <c r="C184" s="278" t="s">
        <v>328</v>
      </c>
      <c r="D184" s="278" t="s">
        <v>341</v>
      </c>
      <c r="E184" s="279" t="s">
        <v>1084</v>
      </c>
      <c r="F184" s="280" t="s">
        <v>1085</v>
      </c>
      <c r="G184" s="281" t="s">
        <v>1000</v>
      </c>
      <c r="H184" s="282">
        <v>6</v>
      </c>
      <c r="I184" s="283"/>
      <c r="J184" s="284">
        <f>ROUND(I184*H184,2)</f>
        <v>0</v>
      </c>
      <c r="K184" s="280" t="s">
        <v>1</v>
      </c>
      <c r="L184" s="285"/>
      <c r="M184" s="286" t="s">
        <v>1</v>
      </c>
      <c r="N184" s="287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206</v>
      </c>
      <c r="AT184" s="238" t="s">
        <v>341</v>
      </c>
      <c r="AU184" s="238" t="s">
        <v>87</v>
      </c>
      <c r="AY184" s="18" t="s">
        <v>153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160</v>
      </c>
      <c r="BM184" s="238" t="s">
        <v>1086</v>
      </c>
    </row>
    <row r="185" s="2" customFormat="1">
      <c r="A185" s="39"/>
      <c r="B185" s="40"/>
      <c r="C185" s="41"/>
      <c r="D185" s="240" t="s">
        <v>162</v>
      </c>
      <c r="E185" s="41"/>
      <c r="F185" s="241" t="s">
        <v>1085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162</v>
      </c>
      <c r="AU185" s="18" t="s">
        <v>87</v>
      </c>
    </row>
    <row r="186" s="2" customFormat="1" ht="16.5" customHeight="1">
      <c r="A186" s="39"/>
      <c r="B186" s="40"/>
      <c r="C186" s="278" t="s">
        <v>334</v>
      </c>
      <c r="D186" s="278" t="s">
        <v>341</v>
      </c>
      <c r="E186" s="279" t="s">
        <v>1087</v>
      </c>
      <c r="F186" s="280" t="s">
        <v>1088</v>
      </c>
      <c r="G186" s="281" t="s">
        <v>1000</v>
      </c>
      <c r="H186" s="282">
        <v>6</v>
      </c>
      <c r="I186" s="283"/>
      <c r="J186" s="284">
        <f>ROUND(I186*H186,2)</f>
        <v>0</v>
      </c>
      <c r="K186" s="280" t="s">
        <v>1</v>
      </c>
      <c r="L186" s="285"/>
      <c r="M186" s="286" t="s">
        <v>1</v>
      </c>
      <c r="N186" s="287" t="s">
        <v>43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206</v>
      </c>
      <c r="AT186" s="238" t="s">
        <v>341</v>
      </c>
      <c r="AU186" s="238" t="s">
        <v>87</v>
      </c>
      <c r="AY186" s="18" t="s">
        <v>153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160</v>
      </c>
      <c r="BM186" s="238" t="s">
        <v>1089</v>
      </c>
    </row>
    <row r="187" s="2" customFormat="1">
      <c r="A187" s="39"/>
      <c r="B187" s="40"/>
      <c r="C187" s="41"/>
      <c r="D187" s="240" t="s">
        <v>162</v>
      </c>
      <c r="E187" s="41"/>
      <c r="F187" s="241" t="s">
        <v>1088</v>
      </c>
      <c r="G187" s="41"/>
      <c r="H187" s="41"/>
      <c r="I187" s="242"/>
      <c r="J187" s="41"/>
      <c r="K187" s="41"/>
      <c r="L187" s="45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162</v>
      </c>
      <c r="AU187" s="18" t="s">
        <v>87</v>
      </c>
    </row>
    <row r="188" s="2" customFormat="1" ht="16.5" customHeight="1">
      <c r="A188" s="39"/>
      <c r="B188" s="40"/>
      <c r="C188" s="278" t="s">
        <v>340</v>
      </c>
      <c r="D188" s="278" t="s">
        <v>341</v>
      </c>
      <c r="E188" s="279" t="s">
        <v>1090</v>
      </c>
      <c r="F188" s="280" t="s">
        <v>1091</v>
      </c>
      <c r="G188" s="281" t="s">
        <v>1000</v>
      </c>
      <c r="H188" s="282">
        <v>12</v>
      </c>
      <c r="I188" s="283"/>
      <c r="J188" s="284">
        <f>ROUND(I188*H188,2)</f>
        <v>0</v>
      </c>
      <c r="K188" s="280" t="s">
        <v>1</v>
      </c>
      <c r="L188" s="285"/>
      <c r="M188" s="286" t="s">
        <v>1</v>
      </c>
      <c r="N188" s="287" t="s">
        <v>43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206</v>
      </c>
      <c r="AT188" s="238" t="s">
        <v>341</v>
      </c>
      <c r="AU188" s="238" t="s">
        <v>87</v>
      </c>
      <c r="AY188" s="18" t="s">
        <v>153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160</v>
      </c>
      <c r="BM188" s="238" t="s">
        <v>1092</v>
      </c>
    </row>
    <row r="189" s="2" customFormat="1">
      <c r="A189" s="39"/>
      <c r="B189" s="40"/>
      <c r="C189" s="41"/>
      <c r="D189" s="240" t="s">
        <v>162</v>
      </c>
      <c r="E189" s="41"/>
      <c r="F189" s="241" t="s">
        <v>1091</v>
      </c>
      <c r="G189" s="41"/>
      <c r="H189" s="41"/>
      <c r="I189" s="242"/>
      <c r="J189" s="41"/>
      <c r="K189" s="41"/>
      <c r="L189" s="45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162</v>
      </c>
      <c r="AU189" s="18" t="s">
        <v>87</v>
      </c>
    </row>
    <row r="190" s="2" customFormat="1" ht="16.5" customHeight="1">
      <c r="A190" s="39"/>
      <c r="B190" s="40"/>
      <c r="C190" s="278" t="s">
        <v>347</v>
      </c>
      <c r="D190" s="278" t="s">
        <v>341</v>
      </c>
      <c r="E190" s="279" t="s">
        <v>1093</v>
      </c>
      <c r="F190" s="280" t="s">
        <v>1094</v>
      </c>
      <c r="G190" s="281" t="s">
        <v>355</v>
      </c>
      <c r="H190" s="282">
        <v>170</v>
      </c>
      <c r="I190" s="283"/>
      <c r="J190" s="284">
        <f>ROUND(I190*H190,2)</f>
        <v>0</v>
      </c>
      <c r="K190" s="280" t="s">
        <v>1</v>
      </c>
      <c r="L190" s="285"/>
      <c r="M190" s="286" t="s">
        <v>1</v>
      </c>
      <c r="N190" s="287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206</v>
      </c>
      <c r="AT190" s="238" t="s">
        <v>341</v>
      </c>
      <c r="AU190" s="238" t="s">
        <v>87</v>
      </c>
      <c r="AY190" s="18" t="s">
        <v>153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160</v>
      </c>
      <c r="BM190" s="238" t="s">
        <v>1095</v>
      </c>
    </row>
    <row r="191" s="2" customFormat="1">
      <c r="A191" s="39"/>
      <c r="B191" s="40"/>
      <c r="C191" s="41"/>
      <c r="D191" s="240" t="s">
        <v>162</v>
      </c>
      <c r="E191" s="41"/>
      <c r="F191" s="241" t="s">
        <v>1094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87</v>
      </c>
    </row>
    <row r="192" s="2" customFormat="1" ht="16.5" customHeight="1">
      <c r="A192" s="39"/>
      <c r="B192" s="40"/>
      <c r="C192" s="278" t="s">
        <v>352</v>
      </c>
      <c r="D192" s="278" t="s">
        <v>341</v>
      </c>
      <c r="E192" s="279" t="s">
        <v>1096</v>
      </c>
      <c r="F192" s="280" t="s">
        <v>1097</v>
      </c>
      <c r="G192" s="281" t="s">
        <v>355</v>
      </c>
      <c r="H192" s="282">
        <v>60</v>
      </c>
      <c r="I192" s="283"/>
      <c r="J192" s="284">
        <f>ROUND(I192*H192,2)</f>
        <v>0</v>
      </c>
      <c r="K192" s="280" t="s">
        <v>1</v>
      </c>
      <c r="L192" s="285"/>
      <c r="M192" s="286" t="s">
        <v>1</v>
      </c>
      <c r="N192" s="287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206</v>
      </c>
      <c r="AT192" s="238" t="s">
        <v>341</v>
      </c>
      <c r="AU192" s="238" t="s">
        <v>87</v>
      </c>
      <c r="AY192" s="18" t="s">
        <v>153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160</v>
      </c>
      <c r="BM192" s="238" t="s">
        <v>1098</v>
      </c>
    </row>
    <row r="193" s="2" customFormat="1">
      <c r="A193" s="39"/>
      <c r="B193" s="40"/>
      <c r="C193" s="41"/>
      <c r="D193" s="240" t="s">
        <v>162</v>
      </c>
      <c r="E193" s="41"/>
      <c r="F193" s="241" t="s">
        <v>1097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162</v>
      </c>
      <c r="AU193" s="18" t="s">
        <v>87</v>
      </c>
    </row>
    <row r="194" s="2" customFormat="1" ht="21.75" customHeight="1">
      <c r="A194" s="39"/>
      <c r="B194" s="40"/>
      <c r="C194" s="278" t="s">
        <v>360</v>
      </c>
      <c r="D194" s="278" t="s">
        <v>341</v>
      </c>
      <c r="E194" s="279" t="s">
        <v>1099</v>
      </c>
      <c r="F194" s="280" t="s">
        <v>1100</v>
      </c>
      <c r="G194" s="281" t="s">
        <v>355</v>
      </c>
      <c r="H194" s="282">
        <v>170</v>
      </c>
      <c r="I194" s="283"/>
      <c r="J194" s="284">
        <f>ROUND(I194*H194,2)</f>
        <v>0</v>
      </c>
      <c r="K194" s="280" t="s">
        <v>1</v>
      </c>
      <c r="L194" s="285"/>
      <c r="M194" s="286" t="s">
        <v>1</v>
      </c>
      <c r="N194" s="287" t="s">
        <v>43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206</v>
      </c>
      <c r="AT194" s="238" t="s">
        <v>341</v>
      </c>
      <c r="AU194" s="238" t="s">
        <v>87</v>
      </c>
      <c r="AY194" s="18" t="s">
        <v>153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160</v>
      </c>
      <c r="BM194" s="238" t="s">
        <v>1101</v>
      </c>
    </row>
    <row r="195" s="2" customFormat="1">
      <c r="A195" s="39"/>
      <c r="B195" s="40"/>
      <c r="C195" s="41"/>
      <c r="D195" s="240" t="s">
        <v>162</v>
      </c>
      <c r="E195" s="41"/>
      <c r="F195" s="241" t="s">
        <v>1100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162</v>
      </c>
      <c r="AU195" s="18" t="s">
        <v>87</v>
      </c>
    </row>
    <row r="196" s="2" customFormat="1" ht="16.5" customHeight="1">
      <c r="A196" s="39"/>
      <c r="B196" s="40"/>
      <c r="C196" s="278" t="s">
        <v>366</v>
      </c>
      <c r="D196" s="278" t="s">
        <v>341</v>
      </c>
      <c r="E196" s="279" t="s">
        <v>1102</v>
      </c>
      <c r="F196" s="280" t="s">
        <v>1103</v>
      </c>
      <c r="G196" s="281" t="s">
        <v>1000</v>
      </c>
      <c r="H196" s="282">
        <v>6</v>
      </c>
      <c r="I196" s="283"/>
      <c r="J196" s="284">
        <f>ROUND(I196*H196,2)</f>
        <v>0</v>
      </c>
      <c r="K196" s="280" t="s">
        <v>1</v>
      </c>
      <c r="L196" s="285"/>
      <c r="M196" s="286" t="s">
        <v>1</v>
      </c>
      <c r="N196" s="287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206</v>
      </c>
      <c r="AT196" s="238" t="s">
        <v>341</v>
      </c>
      <c r="AU196" s="238" t="s">
        <v>87</v>
      </c>
      <c r="AY196" s="18" t="s">
        <v>153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160</v>
      </c>
      <c r="BM196" s="238" t="s">
        <v>1104</v>
      </c>
    </row>
    <row r="197" s="2" customFormat="1">
      <c r="A197" s="39"/>
      <c r="B197" s="40"/>
      <c r="C197" s="41"/>
      <c r="D197" s="240" t="s">
        <v>162</v>
      </c>
      <c r="E197" s="41"/>
      <c r="F197" s="241" t="s">
        <v>1103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162</v>
      </c>
      <c r="AU197" s="18" t="s">
        <v>87</v>
      </c>
    </row>
    <row r="198" s="2" customFormat="1" ht="16.5" customHeight="1">
      <c r="A198" s="39"/>
      <c r="B198" s="40"/>
      <c r="C198" s="278" t="s">
        <v>372</v>
      </c>
      <c r="D198" s="278" t="s">
        <v>341</v>
      </c>
      <c r="E198" s="279" t="s">
        <v>1105</v>
      </c>
      <c r="F198" s="280" t="s">
        <v>1106</v>
      </c>
      <c r="G198" s="281" t="s">
        <v>355</v>
      </c>
      <c r="H198" s="282">
        <v>150</v>
      </c>
      <c r="I198" s="283"/>
      <c r="J198" s="284">
        <f>ROUND(I198*H198,2)</f>
        <v>0</v>
      </c>
      <c r="K198" s="280" t="s">
        <v>1</v>
      </c>
      <c r="L198" s="285"/>
      <c r="M198" s="286" t="s">
        <v>1</v>
      </c>
      <c r="N198" s="287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206</v>
      </c>
      <c r="AT198" s="238" t="s">
        <v>341</v>
      </c>
      <c r="AU198" s="238" t="s">
        <v>87</v>
      </c>
      <c r="AY198" s="18" t="s">
        <v>153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160</v>
      </c>
      <c r="BM198" s="238" t="s">
        <v>1107</v>
      </c>
    </row>
    <row r="199" s="2" customFormat="1">
      <c r="A199" s="39"/>
      <c r="B199" s="40"/>
      <c r="C199" s="41"/>
      <c r="D199" s="240" t="s">
        <v>162</v>
      </c>
      <c r="E199" s="41"/>
      <c r="F199" s="241" t="s">
        <v>1106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162</v>
      </c>
      <c r="AU199" s="18" t="s">
        <v>87</v>
      </c>
    </row>
    <row r="200" s="2" customFormat="1" ht="16.5" customHeight="1">
      <c r="A200" s="39"/>
      <c r="B200" s="40"/>
      <c r="C200" s="278" t="s">
        <v>378</v>
      </c>
      <c r="D200" s="278" t="s">
        <v>341</v>
      </c>
      <c r="E200" s="279" t="s">
        <v>1108</v>
      </c>
      <c r="F200" s="280" t="s">
        <v>1109</v>
      </c>
      <c r="G200" s="281" t="s">
        <v>355</v>
      </c>
      <c r="H200" s="282">
        <v>21</v>
      </c>
      <c r="I200" s="283"/>
      <c r="J200" s="284">
        <f>ROUND(I200*H200,2)</f>
        <v>0</v>
      </c>
      <c r="K200" s="280" t="s">
        <v>1</v>
      </c>
      <c r="L200" s="285"/>
      <c r="M200" s="286" t="s">
        <v>1</v>
      </c>
      <c r="N200" s="287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206</v>
      </c>
      <c r="AT200" s="238" t="s">
        <v>341</v>
      </c>
      <c r="AU200" s="238" t="s">
        <v>87</v>
      </c>
      <c r="AY200" s="18" t="s">
        <v>153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160</v>
      </c>
      <c r="BM200" s="238" t="s">
        <v>1110</v>
      </c>
    </row>
    <row r="201" s="2" customFormat="1">
      <c r="A201" s="39"/>
      <c r="B201" s="40"/>
      <c r="C201" s="41"/>
      <c r="D201" s="240" t="s">
        <v>162</v>
      </c>
      <c r="E201" s="41"/>
      <c r="F201" s="241" t="s">
        <v>1109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87</v>
      </c>
    </row>
    <row r="202" s="2" customFormat="1" ht="16.5" customHeight="1">
      <c r="A202" s="39"/>
      <c r="B202" s="40"/>
      <c r="C202" s="278" t="s">
        <v>384</v>
      </c>
      <c r="D202" s="278" t="s">
        <v>341</v>
      </c>
      <c r="E202" s="279" t="s">
        <v>1111</v>
      </c>
      <c r="F202" s="280" t="s">
        <v>1112</v>
      </c>
      <c r="G202" s="281" t="s">
        <v>355</v>
      </c>
      <c r="H202" s="282">
        <v>150</v>
      </c>
      <c r="I202" s="283"/>
      <c r="J202" s="284">
        <f>ROUND(I202*H202,2)</f>
        <v>0</v>
      </c>
      <c r="K202" s="280" t="s">
        <v>1</v>
      </c>
      <c r="L202" s="285"/>
      <c r="M202" s="286" t="s">
        <v>1</v>
      </c>
      <c r="N202" s="287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206</v>
      </c>
      <c r="AT202" s="238" t="s">
        <v>341</v>
      </c>
      <c r="AU202" s="238" t="s">
        <v>87</v>
      </c>
      <c r="AY202" s="18" t="s">
        <v>153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160</v>
      </c>
      <c r="BM202" s="238" t="s">
        <v>1113</v>
      </c>
    </row>
    <row r="203" s="2" customFormat="1">
      <c r="A203" s="39"/>
      <c r="B203" s="40"/>
      <c r="C203" s="41"/>
      <c r="D203" s="240" t="s">
        <v>162</v>
      </c>
      <c r="E203" s="41"/>
      <c r="F203" s="241" t="s">
        <v>1112</v>
      </c>
      <c r="G203" s="41"/>
      <c r="H203" s="41"/>
      <c r="I203" s="242"/>
      <c r="J203" s="41"/>
      <c r="K203" s="41"/>
      <c r="L203" s="45"/>
      <c r="M203" s="243"/>
      <c r="N203" s="24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162</v>
      </c>
      <c r="AU203" s="18" t="s">
        <v>87</v>
      </c>
    </row>
    <row r="204" s="2" customFormat="1" ht="16.5" customHeight="1">
      <c r="A204" s="39"/>
      <c r="B204" s="40"/>
      <c r="C204" s="278" t="s">
        <v>390</v>
      </c>
      <c r="D204" s="278" t="s">
        <v>341</v>
      </c>
      <c r="E204" s="279" t="s">
        <v>1114</v>
      </c>
      <c r="F204" s="280" t="s">
        <v>1115</v>
      </c>
      <c r="G204" s="281" t="s">
        <v>954</v>
      </c>
      <c r="H204" s="282">
        <v>1</v>
      </c>
      <c r="I204" s="283"/>
      <c r="J204" s="284">
        <f>ROUND(I204*H204,2)</f>
        <v>0</v>
      </c>
      <c r="K204" s="280" t="s">
        <v>1</v>
      </c>
      <c r="L204" s="285"/>
      <c r="M204" s="286" t="s">
        <v>1</v>
      </c>
      <c r="N204" s="287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206</v>
      </c>
      <c r="AT204" s="238" t="s">
        <v>341</v>
      </c>
      <c r="AU204" s="238" t="s">
        <v>87</v>
      </c>
      <c r="AY204" s="18" t="s">
        <v>153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160</v>
      </c>
      <c r="BM204" s="238" t="s">
        <v>1116</v>
      </c>
    </row>
    <row r="205" s="2" customFormat="1">
      <c r="A205" s="39"/>
      <c r="B205" s="40"/>
      <c r="C205" s="41"/>
      <c r="D205" s="240" t="s">
        <v>162</v>
      </c>
      <c r="E205" s="41"/>
      <c r="F205" s="241" t="s">
        <v>1115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162</v>
      </c>
      <c r="AU205" s="18" t="s">
        <v>87</v>
      </c>
    </row>
    <row r="206" s="12" customFormat="1" ht="22.8" customHeight="1">
      <c r="A206" s="12"/>
      <c r="B206" s="211"/>
      <c r="C206" s="212"/>
      <c r="D206" s="213" t="s">
        <v>77</v>
      </c>
      <c r="E206" s="225" t="s">
        <v>931</v>
      </c>
      <c r="F206" s="225" t="s">
        <v>932</v>
      </c>
      <c r="G206" s="212"/>
      <c r="H206" s="212"/>
      <c r="I206" s="215"/>
      <c r="J206" s="226">
        <f>BK206</f>
        <v>0</v>
      </c>
      <c r="K206" s="212"/>
      <c r="L206" s="217"/>
      <c r="M206" s="218"/>
      <c r="N206" s="219"/>
      <c r="O206" s="219"/>
      <c r="P206" s="220">
        <f>SUM(P207:P244)</f>
        <v>0</v>
      </c>
      <c r="Q206" s="219"/>
      <c r="R206" s="220">
        <f>SUM(R207:R244)</f>
        <v>0</v>
      </c>
      <c r="S206" s="219"/>
      <c r="T206" s="221">
        <f>SUM(T207:T244)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2" t="s">
        <v>165</v>
      </c>
      <c r="AT206" s="223" t="s">
        <v>77</v>
      </c>
      <c r="AU206" s="223" t="s">
        <v>85</v>
      </c>
      <c r="AY206" s="222" t="s">
        <v>153</v>
      </c>
      <c r="BK206" s="224">
        <f>SUM(BK207:BK244)</f>
        <v>0</v>
      </c>
    </row>
    <row r="207" s="2" customFormat="1" ht="16.5" customHeight="1">
      <c r="A207" s="39"/>
      <c r="B207" s="40"/>
      <c r="C207" s="227" t="s">
        <v>396</v>
      </c>
      <c r="D207" s="227" t="s">
        <v>155</v>
      </c>
      <c r="E207" s="228" t="s">
        <v>1117</v>
      </c>
      <c r="F207" s="229" t="s">
        <v>1118</v>
      </c>
      <c r="G207" s="230" t="s">
        <v>355</v>
      </c>
      <c r="H207" s="231">
        <v>160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160</v>
      </c>
      <c r="AT207" s="238" t="s">
        <v>155</v>
      </c>
      <c r="AU207" s="238" t="s">
        <v>87</v>
      </c>
      <c r="AY207" s="18" t="s">
        <v>153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160</v>
      </c>
      <c r="BM207" s="238" t="s">
        <v>1119</v>
      </c>
    </row>
    <row r="208" s="2" customFormat="1">
      <c r="A208" s="39"/>
      <c r="B208" s="40"/>
      <c r="C208" s="41"/>
      <c r="D208" s="240" t="s">
        <v>162</v>
      </c>
      <c r="E208" s="41"/>
      <c r="F208" s="241" t="s">
        <v>1118</v>
      </c>
      <c r="G208" s="41"/>
      <c r="H208" s="41"/>
      <c r="I208" s="242"/>
      <c r="J208" s="41"/>
      <c r="K208" s="41"/>
      <c r="L208" s="45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162</v>
      </c>
      <c r="AU208" s="18" t="s">
        <v>87</v>
      </c>
    </row>
    <row r="209" s="2" customFormat="1" ht="16.5" customHeight="1">
      <c r="A209" s="39"/>
      <c r="B209" s="40"/>
      <c r="C209" s="227" t="s">
        <v>402</v>
      </c>
      <c r="D209" s="227" t="s">
        <v>155</v>
      </c>
      <c r="E209" s="228" t="s">
        <v>1120</v>
      </c>
      <c r="F209" s="229" t="s">
        <v>1121</v>
      </c>
      <c r="G209" s="230" t="s">
        <v>181</v>
      </c>
      <c r="H209" s="231">
        <v>4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160</v>
      </c>
      <c r="AT209" s="238" t="s">
        <v>155</v>
      </c>
      <c r="AU209" s="238" t="s">
        <v>87</v>
      </c>
      <c r="AY209" s="18" t="s">
        <v>153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160</v>
      </c>
      <c r="BM209" s="238" t="s">
        <v>1122</v>
      </c>
    </row>
    <row r="210" s="2" customFormat="1">
      <c r="A210" s="39"/>
      <c r="B210" s="40"/>
      <c r="C210" s="41"/>
      <c r="D210" s="240" t="s">
        <v>162</v>
      </c>
      <c r="E210" s="41"/>
      <c r="F210" s="241" t="s">
        <v>1121</v>
      </c>
      <c r="G210" s="41"/>
      <c r="H210" s="41"/>
      <c r="I210" s="242"/>
      <c r="J210" s="41"/>
      <c r="K210" s="41"/>
      <c r="L210" s="45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162</v>
      </c>
      <c r="AU210" s="18" t="s">
        <v>87</v>
      </c>
    </row>
    <row r="211" s="2" customFormat="1" ht="16.5" customHeight="1">
      <c r="A211" s="39"/>
      <c r="B211" s="40"/>
      <c r="C211" s="227" t="s">
        <v>408</v>
      </c>
      <c r="D211" s="227" t="s">
        <v>155</v>
      </c>
      <c r="E211" s="228" t="s">
        <v>1123</v>
      </c>
      <c r="F211" s="229" t="s">
        <v>1124</v>
      </c>
      <c r="G211" s="230" t="s">
        <v>181</v>
      </c>
      <c r="H211" s="231">
        <v>1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160</v>
      </c>
      <c r="AT211" s="238" t="s">
        <v>155</v>
      </c>
      <c r="AU211" s="238" t="s">
        <v>87</v>
      </c>
      <c r="AY211" s="18" t="s">
        <v>153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160</v>
      </c>
      <c r="BM211" s="238" t="s">
        <v>1125</v>
      </c>
    </row>
    <row r="212" s="2" customFormat="1">
      <c r="A212" s="39"/>
      <c r="B212" s="40"/>
      <c r="C212" s="41"/>
      <c r="D212" s="240" t="s">
        <v>162</v>
      </c>
      <c r="E212" s="41"/>
      <c r="F212" s="241" t="s">
        <v>1124</v>
      </c>
      <c r="G212" s="41"/>
      <c r="H212" s="41"/>
      <c r="I212" s="242"/>
      <c r="J212" s="41"/>
      <c r="K212" s="41"/>
      <c r="L212" s="45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162</v>
      </c>
      <c r="AU212" s="18" t="s">
        <v>87</v>
      </c>
    </row>
    <row r="213" s="2" customFormat="1" ht="16.5" customHeight="1">
      <c r="A213" s="39"/>
      <c r="B213" s="40"/>
      <c r="C213" s="227" t="s">
        <v>416</v>
      </c>
      <c r="D213" s="227" t="s">
        <v>155</v>
      </c>
      <c r="E213" s="228" t="s">
        <v>1126</v>
      </c>
      <c r="F213" s="229" t="s">
        <v>1127</v>
      </c>
      <c r="G213" s="230" t="s">
        <v>355</v>
      </c>
      <c r="H213" s="231">
        <v>100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160</v>
      </c>
      <c r="AT213" s="238" t="s">
        <v>155</v>
      </c>
      <c r="AU213" s="238" t="s">
        <v>87</v>
      </c>
      <c r="AY213" s="18" t="s">
        <v>153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160</v>
      </c>
      <c r="BM213" s="238" t="s">
        <v>1128</v>
      </c>
    </row>
    <row r="214" s="2" customFormat="1">
      <c r="A214" s="39"/>
      <c r="B214" s="40"/>
      <c r="C214" s="41"/>
      <c r="D214" s="240" t="s">
        <v>162</v>
      </c>
      <c r="E214" s="41"/>
      <c r="F214" s="241" t="s">
        <v>1127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162</v>
      </c>
      <c r="AU214" s="18" t="s">
        <v>87</v>
      </c>
    </row>
    <row r="215" s="2" customFormat="1" ht="16.5" customHeight="1">
      <c r="A215" s="39"/>
      <c r="B215" s="40"/>
      <c r="C215" s="227" t="s">
        <v>423</v>
      </c>
      <c r="D215" s="227" t="s">
        <v>155</v>
      </c>
      <c r="E215" s="228" t="s">
        <v>1129</v>
      </c>
      <c r="F215" s="229" t="s">
        <v>1130</v>
      </c>
      <c r="G215" s="230" t="s">
        <v>355</v>
      </c>
      <c r="H215" s="231">
        <v>40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160</v>
      </c>
      <c r="AT215" s="238" t="s">
        <v>155</v>
      </c>
      <c r="AU215" s="238" t="s">
        <v>87</v>
      </c>
      <c r="AY215" s="18" t="s">
        <v>153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160</v>
      </c>
      <c r="BM215" s="238" t="s">
        <v>1131</v>
      </c>
    </row>
    <row r="216" s="2" customFormat="1">
      <c r="A216" s="39"/>
      <c r="B216" s="40"/>
      <c r="C216" s="41"/>
      <c r="D216" s="240" t="s">
        <v>162</v>
      </c>
      <c r="E216" s="41"/>
      <c r="F216" s="241" t="s">
        <v>1130</v>
      </c>
      <c r="G216" s="41"/>
      <c r="H216" s="41"/>
      <c r="I216" s="242"/>
      <c r="J216" s="41"/>
      <c r="K216" s="41"/>
      <c r="L216" s="45"/>
      <c r="M216" s="243"/>
      <c r="N216" s="24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162</v>
      </c>
      <c r="AU216" s="18" t="s">
        <v>87</v>
      </c>
    </row>
    <row r="217" s="2" customFormat="1" ht="16.5" customHeight="1">
      <c r="A217" s="39"/>
      <c r="B217" s="40"/>
      <c r="C217" s="227" t="s">
        <v>430</v>
      </c>
      <c r="D217" s="227" t="s">
        <v>155</v>
      </c>
      <c r="E217" s="228" t="s">
        <v>1132</v>
      </c>
      <c r="F217" s="229" t="s">
        <v>1133</v>
      </c>
      <c r="G217" s="230" t="s">
        <v>355</v>
      </c>
      <c r="H217" s="231">
        <v>150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160</v>
      </c>
      <c r="AT217" s="238" t="s">
        <v>155</v>
      </c>
      <c r="AU217" s="238" t="s">
        <v>87</v>
      </c>
      <c r="AY217" s="18" t="s">
        <v>153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160</v>
      </c>
      <c r="BM217" s="238" t="s">
        <v>1134</v>
      </c>
    </row>
    <row r="218" s="2" customFormat="1">
      <c r="A218" s="39"/>
      <c r="B218" s="40"/>
      <c r="C218" s="41"/>
      <c r="D218" s="240" t="s">
        <v>162</v>
      </c>
      <c r="E218" s="41"/>
      <c r="F218" s="241" t="s">
        <v>1133</v>
      </c>
      <c r="G218" s="41"/>
      <c r="H218" s="41"/>
      <c r="I218" s="242"/>
      <c r="J218" s="41"/>
      <c r="K218" s="41"/>
      <c r="L218" s="45"/>
      <c r="M218" s="243"/>
      <c r="N218" s="244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162</v>
      </c>
      <c r="AU218" s="18" t="s">
        <v>87</v>
      </c>
    </row>
    <row r="219" s="2" customFormat="1" ht="16.5" customHeight="1">
      <c r="A219" s="39"/>
      <c r="B219" s="40"/>
      <c r="C219" s="227" t="s">
        <v>436</v>
      </c>
      <c r="D219" s="227" t="s">
        <v>155</v>
      </c>
      <c r="E219" s="228" t="s">
        <v>1135</v>
      </c>
      <c r="F219" s="229" t="s">
        <v>1136</v>
      </c>
      <c r="G219" s="230" t="s">
        <v>355</v>
      </c>
      <c r="H219" s="231">
        <v>21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160</v>
      </c>
      <c r="AT219" s="238" t="s">
        <v>155</v>
      </c>
      <c r="AU219" s="238" t="s">
        <v>87</v>
      </c>
      <c r="AY219" s="18" t="s">
        <v>153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160</v>
      </c>
      <c r="BM219" s="238" t="s">
        <v>1137</v>
      </c>
    </row>
    <row r="220" s="2" customFormat="1">
      <c r="A220" s="39"/>
      <c r="B220" s="40"/>
      <c r="C220" s="41"/>
      <c r="D220" s="240" t="s">
        <v>162</v>
      </c>
      <c r="E220" s="41"/>
      <c r="F220" s="241" t="s">
        <v>1136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162</v>
      </c>
      <c r="AU220" s="18" t="s">
        <v>87</v>
      </c>
    </row>
    <row r="221" s="2" customFormat="1" ht="16.5" customHeight="1">
      <c r="A221" s="39"/>
      <c r="B221" s="40"/>
      <c r="C221" s="227" t="s">
        <v>441</v>
      </c>
      <c r="D221" s="227" t="s">
        <v>155</v>
      </c>
      <c r="E221" s="228" t="s">
        <v>1138</v>
      </c>
      <c r="F221" s="229" t="s">
        <v>1139</v>
      </c>
      <c r="G221" s="230" t="s">
        <v>355</v>
      </c>
      <c r="H221" s="231">
        <v>120</v>
      </c>
      <c r="I221" s="232"/>
      <c r="J221" s="233">
        <f>ROUND(I221*H221,2)</f>
        <v>0</v>
      </c>
      <c r="K221" s="229" t="s">
        <v>1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160</v>
      </c>
      <c r="AT221" s="238" t="s">
        <v>155</v>
      </c>
      <c r="AU221" s="238" t="s">
        <v>87</v>
      </c>
      <c r="AY221" s="18" t="s">
        <v>153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160</v>
      </c>
      <c r="BM221" s="238" t="s">
        <v>1140</v>
      </c>
    </row>
    <row r="222" s="2" customFormat="1">
      <c r="A222" s="39"/>
      <c r="B222" s="40"/>
      <c r="C222" s="41"/>
      <c r="D222" s="240" t="s">
        <v>162</v>
      </c>
      <c r="E222" s="41"/>
      <c r="F222" s="241" t="s">
        <v>1139</v>
      </c>
      <c r="G222" s="41"/>
      <c r="H222" s="41"/>
      <c r="I222" s="242"/>
      <c r="J222" s="41"/>
      <c r="K222" s="41"/>
      <c r="L222" s="45"/>
      <c r="M222" s="243"/>
      <c r="N222" s="24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162</v>
      </c>
      <c r="AU222" s="18" t="s">
        <v>87</v>
      </c>
    </row>
    <row r="223" s="2" customFormat="1" ht="21.75" customHeight="1">
      <c r="A223" s="39"/>
      <c r="B223" s="40"/>
      <c r="C223" s="227" t="s">
        <v>448</v>
      </c>
      <c r="D223" s="227" t="s">
        <v>155</v>
      </c>
      <c r="E223" s="228" t="s">
        <v>1141</v>
      </c>
      <c r="F223" s="229" t="s">
        <v>1142</v>
      </c>
      <c r="G223" s="230" t="s">
        <v>355</v>
      </c>
      <c r="H223" s="231">
        <v>120</v>
      </c>
      <c r="I223" s="232"/>
      <c r="J223" s="233">
        <f>ROUND(I223*H223,2)</f>
        <v>0</v>
      </c>
      <c r="K223" s="229" t="s">
        <v>1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160</v>
      </c>
      <c r="AT223" s="238" t="s">
        <v>155</v>
      </c>
      <c r="AU223" s="238" t="s">
        <v>87</v>
      </c>
      <c r="AY223" s="18" t="s">
        <v>153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160</v>
      </c>
      <c r="BM223" s="238" t="s">
        <v>1143</v>
      </c>
    </row>
    <row r="224" s="2" customFormat="1">
      <c r="A224" s="39"/>
      <c r="B224" s="40"/>
      <c r="C224" s="41"/>
      <c r="D224" s="240" t="s">
        <v>162</v>
      </c>
      <c r="E224" s="41"/>
      <c r="F224" s="241" t="s">
        <v>1142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162</v>
      </c>
      <c r="AU224" s="18" t="s">
        <v>87</v>
      </c>
    </row>
    <row r="225" s="2" customFormat="1" ht="24.15" customHeight="1">
      <c r="A225" s="39"/>
      <c r="B225" s="40"/>
      <c r="C225" s="227" t="s">
        <v>453</v>
      </c>
      <c r="D225" s="227" t="s">
        <v>155</v>
      </c>
      <c r="E225" s="228" t="s">
        <v>1144</v>
      </c>
      <c r="F225" s="229" t="s">
        <v>1145</v>
      </c>
      <c r="G225" s="230" t="s">
        <v>181</v>
      </c>
      <c r="H225" s="231">
        <v>3.8399999999999999</v>
      </c>
      <c r="I225" s="232"/>
      <c r="J225" s="233">
        <f>ROUND(I225*H225,2)</f>
        <v>0</v>
      </c>
      <c r="K225" s="229" t="s">
        <v>1</v>
      </c>
      <c r="L225" s="45"/>
      <c r="M225" s="234" t="s">
        <v>1</v>
      </c>
      <c r="N225" s="235" t="s">
        <v>43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160</v>
      </c>
      <c r="AT225" s="238" t="s">
        <v>155</v>
      </c>
      <c r="AU225" s="238" t="s">
        <v>87</v>
      </c>
      <c r="AY225" s="18" t="s">
        <v>153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160</v>
      </c>
      <c r="BM225" s="238" t="s">
        <v>1146</v>
      </c>
    </row>
    <row r="226" s="2" customFormat="1">
      <c r="A226" s="39"/>
      <c r="B226" s="40"/>
      <c r="C226" s="41"/>
      <c r="D226" s="240" t="s">
        <v>162</v>
      </c>
      <c r="E226" s="41"/>
      <c r="F226" s="241" t="s">
        <v>1145</v>
      </c>
      <c r="G226" s="41"/>
      <c r="H226" s="41"/>
      <c r="I226" s="242"/>
      <c r="J226" s="41"/>
      <c r="K226" s="41"/>
      <c r="L226" s="45"/>
      <c r="M226" s="243"/>
      <c r="N226" s="244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162</v>
      </c>
      <c r="AU226" s="18" t="s">
        <v>87</v>
      </c>
    </row>
    <row r="227" s="2" customFormat="1" ht="24.15" customHeight="1">
      <c r="A227" s="39"/>
      <c r="B227" s="40"/>
      <c r="C227" s="227" t="s">
        <v>460</v>
      </c>
      <c r="D227" s="227" t="s">
        <v>155</v>
      </c>
      <c r="E227" s="228" t="s">
        <v>1147</v>
      </c>
      <c r="F227" s="229" t="s">
        <v>1148</v>
      </c>
      <c r="G227" s="230" t="s">
        <v>181</v>
      </c>
      <c r="H227" s="231">
        <v>0.64800000000000002</v>
      </c>
      <c r="I227" s="232"/>
      <c r="J227" s="233">
        <f>ROUND(I227*H227,2)</f>
        <v>0</v>
      </c>
      <c r="K227" s="229" t="s">
        <v>1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160</v>
      </c>
      <c r="AT227" s="238" t="s">
        <v>155</v>
      </c>
      <c r="AU227" s="238" t="s">
        <v>87</v>
      </c>
      <c r="AY227" s="18" t="s">
        <v>153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160</v>
      </c>
      <c r="BM227" s="238" t="s">
        <v>1149</v>
      </c>
    </row>
    <row r="228" s="2" customFormat="1">
      <c r="A228" s="39"/>
      <c r="B228" s="40"/>
      <c r="C228" s="41"/>
      <c r="D228" s="240" t="s">
        <v>162</v>
      </c>
      <c r="E228" s="41"/>
      <c r="F228" s="241" t="s">
        <v>1148</v>
      </c>
      <c r="G228" s="41"/>
      <c r="H228" s="41"/>
      <c r="I228" s="242"/>
      <c r="J228" s="41"/>
      <c r="K228" s="41"/>
      <c r="L228" s="45"/>
      <c r="M228" s="243"/>
      <c r="N228" s="244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162</v>
      </c>
      <c r="AU228" s="18" t="s">
        <v>87</v>
      </c>
    </row>
    <row r="229" s="2" customFormat="1" ht="16.5" customHeight="1">
      <c r="A229" s="39"/>
      <c r="B229" s="40"/>
      <c r="C229" s="227" t="s">
        <v>465</v>
      </c>
      <c r="D229" s="227" t="s">
        <v>155</v>
      </c>
      <c r="E229" s="228" t="s">
        <v>1150</v>
      </c>
      <c r="F229" s="229" t="s">
        <v>1151</v>
      </c>
      <c r="G229" s="230" t="s">
        <v>355</v>
      </c>
      <c r="H229" s="231">
        <v>40</v>
      </c>
      <c r="I229" s="232"/>
      <c r="J229" s="233">
        <f>ROUND(I229*H229,2)</f>
        <v>0</v>
      </c>
      <c r="K229" s="229" t="s">
        <v>1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160</v>
      </c>
      <c r="AT229" s="238" t="s">
        <v>155</v>
      </c>
      <c r="AU229" s="238" t="s">
        <v>87</v>
      </c>
      <c r="AY229" s="18" t="s">
        <v>153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160</v>
      </c>
      <c r="BM229" s="238" t="s">
        <v>1152</v>
      </c>
    </row>
    <row r="230" s="2" customFormat="1">
      <c r="A230" s="39"/>
      <c r="B230" s="40"/>
      <c r="C230" s="41"/>
      <c r="D230" s="240" t="s">
        <v>162</v>
      </c>
      <c r="E230" s="41"/>
      <c r="F230" s="241" t="s">
        <v>1151</v>
      </c>
      <c r="G230" s="41"/>
      <c r="H230" s="41"/>
      <c r="I230" s="242"/>
      <c r="J230" s="41"/>
      <c r="K230" s="41"/>
      <c r="L230" s="45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162</v>
      </c>
      <c r="AU230" s="18" t="s">
        <v>87</v>
      </c>
    </row>
    <row r="231" s="2" customFormat="1" ht="21.75" customHeight="1">
      <c r="A231" s="39"/>
      <c r="B231" s="40"/>
      <c r="C231" s="227" t="s">
        <v>471</v>
      </c>
      <c r="D231" s="227" t="s">
        <v>155</v>
      </c>
      <c r="E231" s="228" t="s">
        <v>1153</v>
      </c>
      <c r="F231" s="229" t="s">
        <v>1154</v>
      </c>
      <c r="G231" s="230" t="s">
        <v>355</v>
      </c>
      <c r="H231" s="231">
        <v>21</v>
      </c>
      <c r="I231" s="232"/>
      <c r="J231" s="233">
        <f>ROUND(I231*H231,2)</f>
        <v>0</v>
      </c>
      <c r="K231" s="229" t="s">
        <v>1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160</v>
      </c>
      <c r="AT231" s="238" t="s">
        <v>155</v>
      </c>
      <c r="AU231" s="238" t="s">
        <v>87</v>
      </c>
      <c r="AY231" s="18" t="s">
        <v>153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160</v>
      </c>
      <c r="BM231" s="238" t="s">
        <v>1155</v>
      </c>
    </row>
    <row r="232" s="2" customFormat="1">
      <c r="A232" s="39"/>
      <c r="B232" s="40"/>
      <c r="C232" s="41"/>
      <c r="D232" s="240" t="s">
        <v>162</v>
      </c>
      <c r="E232" s="41"/>
      <c r="F232" s="241" t="s">
        <v>1154</v>
      </c>
      <c r="G232" s="41"/>
      <c r="H232" s="41"/>
      <c r="I232" s="242"/>
      <c r="J232" s="41"/>
      <c r="K232" s="41"/>
      <c r="L232" s="45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162</v>
      </c>
      <c r="AU232" s="18" t="s">
        <v>87</v>
      </c>
    </row>
    <row r="233" s="2" customFormat="1" ht="24.15" customHeight="1">
      <c r="A233" s="39"/>
      <c r="B233" s="40"/>
      <c r="C233" s="227" t="s">
        <v>476</v>
      </c>
      <c r="D233" s="227" t="s">
        <v>155</v>
      </c>
      <c r="E233" s="228" t="s">
        <v>1156</v>
      </c>
      <c r="F233" s="229" t="s">
        <v>1157</v>
      </c>
      <c r="G233" s="230" t="s">
        <v>1000</v>
      </c>
      <c r="H233" s="231">
        <v>2</v>
      </c>
      <c r="I233" s="232"/>
      <c r="J233" s="233">
        <f>ROUND(I233*H233,2)</f>
        <v>0</v>
      </c>
      <c r="K233" s="229" t="s">
        <v>1</v>
      </c>
      <c r="L233" s="45"/>
      <c r="M233" s="234" t="s">
        <v>1</v>
      </c>
      <c r="N233" s="235" t="s">
        <v>43</v>
      </c>
      <c r="O233" s="92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160</v>
      </c>
      <c r="AT233" s="238" t="s">
        <v>155</v>
      </c>
      <c r="AU233" s="238" t="s">
        <v>87</v>
      </c>
      <c r="AY233" s="18" t="s">
        <v>153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85</v>
      </c>
      <c r="BK233" s="239">
        <f>ROUND(I233*H233,2)</f>
        <v>0</v>
      </c>
      <c r="BL233" s="18" t="s">
        <v>160</v>
      </c>
      <c r="BM233" s="238" t="s">
        <v>1158</v>
      </c>
    </row>
    <row r="234" s="2" customFormat="1">
      <c r="A234" s="39"/>
      <c r="B234" s="40"/>
      <c r="C234" s="41"/>
      <c r="D234" s="240" t="s">
        <v>162</v>
      </c>
      <c r="E234" s="41"/>
      <c r="F234" s="241" t="s">
        <v>1157</v>
      </c>
      <c r="G234" s="41"/>
      <c r="H234" s="41"/>
      <c r="I234" s="242"/>
      <c r="J234" s="41"/>
      <c r="K234" s="41"/>
      <c r="L234" s="45"/>
      <c r="M234" s="243"/>
      <c r="N234" s="244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162</v>
      </c>
      <c r="AU234" s="18" t="s">
        <v>87</v>
      </c>
    </row>
    <row r="235" s="2" customFormat="1" ht="24.15" customHeight="1">
      <c r="A235" s="39"/>
      <c r="B235" s="40"/>
      <c r="C235" s="227" t="s">
        <v>481</v>
      </c>
      <c r="D235" s="227" t="s">
        <v>155</v>
      </c>
      <c r="E235" s="228" t="s">
        <v>1159</v>
      </c>
      <c r="F235" s="229" t="s">
        <v>1160</v>
      </c>
      <c r="G235" s="230" t="s">
        <v>1000</v>
      </c>
      <c r="H235" s="231">
        <v>2</v>
      </c>
      <c r="I235" s="232"/>
      <c r="J235" s="233">
        <f>ROUND(I235*H235,2)</f>
        <v>0</v>
      </c>
      <c r="K235" s="229" t="s">
        <v>1</v>
      </c>
      <c r="L235" s="45"/>
      <c r="M235" s="234" t="s">
        <v>1</v>
      </c>
      <c r="N235" s="235" t="s">
        <v>43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160</v>
      </c>
      <c r="AT235" s="238" t="s">
        <v>155</v>
      </c>
      <c r="AU235" s="238" t="s">
        <v>87</v>
      </c>
      <c r="AY235" s="18" t="s">
        <v>153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160</v>
      </c>
      <c r="BM235" s="238" t="s">
        <v>1161</v>
      </c>
    </row>
    <row r="236" s="2" customFormat="1">
      <c r="A236" s="39"/>
      <c r="B236" s="40"/>
      <c r="C236" s="41"/>
      <c r="D236" s="240" t="s">
        <v>162</v>
      </c>
      <c r="E236" s="41"/>
      <c r="F236" s="241" t="s">
        <v>1160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162</v>
      </c>
      <c r="AU236" s="18" t="s">
        <v>87</v>
      </c>
    </row>
    <row r="237" s="2" customFormat="1" ht="16.5" customHeight="1">
      <c r="A237" s="39"/>
      <c r="B237" s="40"/>
      <c r="C237" s="227" t="s">
        <v>488</v>
      </c>
      <c r="D237" s="227" t="s">
        <v>155</v>
      </c>
      <c r="E237" s="228" t="s">
        <v>1162</v>
      </c>
      <c r="F237" s="229" t="s">
        <v>1163</v>
      </c>
      <c r="G237" s="230" t="s">
        <v>355</v>
      </c>
      <c r="H237" s="231">
        <v>120</v>
      </c>
      <c r="I237" s="232"/>
      <c r="J237" s="233">
        <f>ROUND(I237*H237,2)</f>
        <v>0</v>
      </c>
      <c r="K237" s="229" t="s">
        <v>1</v>
      </c>
      <c r="L237" s="45"/>
      <c r="M237" s="234" t="s">
        <v>1</v>
      </c>
      <c r="N237" s="235" t="s">
        <v>43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160</v>
      </c>
      <c r="AT237" s="238" t="s">
        <v>155</v>
      </c>
      <c r="AU237" s="238" t="s">
        <v>87</v>
      </c>
      <c r="AY237" s="18" t="s">
        <v>153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160</v>
      </c>
      <c r="BM237" s="238" t="s">
        <v>1164</v>
      </c>
    </row>
    <row r="238" s="2" customFormat="1">
      <c r="A238" s="39"/>
      <c r="B238" s="40"/>
      <c r="C238" s="41"/>
      <c r="D238" s="240" t="s">
        <v>162</v>
      </c>
      <c r="E238" s="41"/>
      <c r="F238" s="241" t="s">
        <v>1163</v>
      </c>
      <c r="G238" s="41"/>
      <c r="H238" s="41"/>
      <c r="I238" s="242"/>
      <c r="J238" s="41"/>
      <c r="K238" s="41"/>
      <c r="L238" s="45"/>
      <c r="M238" s="243"/>
      <c r="N238" s="244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162</v>
      </c>
      <c r="AU238" s="18" t="s">
        <v>87</v>
      </c>
    </row>
    <row r="239" s="2" customFormat="1" ht="16.5" customHeight="1">
      <c r="A239" s="39"/>
      <c r="B239" s="40"/>
      <c r="C239" s="227" t="s">
        <v>493</v>
      </c>
      <c r="D239" s="227" t="s">
        <v>155</v>
      </c>
      <c r="E239" s="228" t="s">
        <v>1165</v>
      </c>
      <c r="F239" s="229" t="s">
        <v>1166</v>
      </c>
      <c r="G239" s="230" t="s">
        <v>323</v>
      </c>
      <c r="H239" s="231">
        <v>42</v>
      </c>
      <c r="I239" s="232"/>
      <c r="J239" s="233">
        <f>ROUND(I239*H239,2)</f>
        <v>0</v>
      </c>
      <c r="K239" s="229" t="s">
        <v>1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160</v>
      </c>
      <c r="AT239" s="238" t="s">
        <v>155</v>
      </c>
      <c r="AU239" s="238" t="s">
        <v>87</v>
      </c>
      <c r="AY239" s="18" t="s">
        <v>153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160</v>
      </c>
      <c r="BM239" s="238" t="s">
        <v>1167</v>
      </c>
    </row>
    <row r="240" s="2" customFormat="1">
      <c r="A240" s="39"/>
      <c r="B240" s="40"/>
      <c r="C240" s="41"/>
      <c r="D240" s="240" t="s">
        <v>162</v>
      </c>
      <c r="E240" s="41"/>
      <c r="F240" s="241" t="s">
        <v>1166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162</v>
      </c>
      <c r="AU240" s="18" t="s">
        <v>87</v>
      </c>
    </row>
    <row r="241" s="2" customFormat="1" ht="16.5" customHeight="1">
      <c r="A241" s="39"/>
      <c r="B241" s="40"/>
      <c r="C241" s="227" t="s">
        <v>500</v>
      </c>
      <c r="D241" s="227" t="s">
        <v>155</v>
      </c>
      <c r="E241" s="228" t="s">
        <v>1168</v>
      </c>
      <c r="F241" s="229" t="s">
        <v>1169</v>
      </c>
      <c r="G241" s="230" t="s">
        <v>181</v>
      </c>
      <c r="H241" s="231">
        <v>5.8799999999999999</v>
      </c>
      <c r="I241" s="232"/>
      <c r="J241" s="233">
        <f>ROUND(I241*H241,2)</f>
        <v>0</v>
      </c>
      <c r="K241" s="229" t="s">
        <v>1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160</v>
      </c>
      <c r="AT241" s="238" t="s">
        <v>155</v>
      </c>
      <c r="AU241" s="238" t="s">
        <v>87</v>
      </c>
      <c r="AY241" s="18" t="s">
        <v>153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160</v>
      </c>
      <c r="BM241" s="238" t="s">
        <v>1170</v>
      </c>
    </row>
    <row r="242" s="2" customFormat="1">
      <c r="A242" s="39"/>
      <c r="B242" s="40"/>
      <c r="C242" s="41"/>
      <c r="D242" s="240" t="s">
        <v>162</v>
      </c>
      <c r="E242" s="41"/>
      <c r="F242" s="241" t="s">
        <v>1169</v>
      </c>
      <c r="G242" s="41"/>
      <c r="H242" s="41"/>
      <c r="I242" s="242"/>
      <c r="J242" s="41"/>
      <c r="K242" s="41"/>
      <c r="L242" s="45"/>
      <c r="M242" s="243"/>
      <c r="N242" s="24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162</v>
      </c>
      <c r="AU242" s="18" t="s">
        <v>87</v>
      </c>
    </row>
    <row r="243" s="2" customFormat="1" ht="16.5" customHeight="1">
      <c r="A243" s="39"/>
      <c r="B243" s="40"/>
      <c r="C243" s="227" t="s">
        <v>505</v>
      </c>
      <c r="D243" s="227" t="s">
        <v>155</v>
      </c>
      <c r="E243" s="228" t="s">
        <v>1171</v>
      </c>
      <c r="F243" s="229" t="s">
        <v>1172</v>
      </c>
      <c r="G243" s="230" t="s">
        <v>954</v>
      </c>
      <c r="H243" s="231">
        <v>1</v>
      </c>
      <c r="I243" s="232"/>
      <c r="J243" s="233">
        <f>ROUND(I243*H243,2)</f>
        <v>0</v>
      </c>
      <c r="K243" s="229" t="s">
        <v>1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160</v>
      </c>
      <c r="AT243" s="238" t="s">
        <v>155</v>
      </c>
      <c r="AU243" s="238" t="s">
        <v>87</v>
      </c>
      <c r="AY243" s="18" t="s">
        <v>153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160</v>
      </c>
      <c r="BM243" s="238" t="s">
        <v>1173</v>
      </c>
    </row>
    <row r="244" s="2" customFormat="1">
      <c r="A244" s="39"/>
      <c r="B244" s="40"/>
      <c r="C244" s="41"/>
      <c r="D244" s="240" t="s">
        <v>162</v>
      </c>
      <c r="E244" s="41"/>
      <c r="F244" s="241" t="s">
        <v>1172</v>
      </c>
      <c r="G244" s="41"/>
      <c r="H244" s="41"/>
      <c r="I244" s="242"/>
      <c r="J244" s="41"/>
      <c r="K244" s="41"/>
      <c r="L244" s="45"/>
      <c r="M244" s="302"/>
      <c r="N244" s="303"/>
      <c r="O244" s="304"/>
      <c r="P244" s="304"/>
      <c r="Q244" s="304"/>
      <c r="R244" s="304"/>
      <c r="S244" s="304"/>
      <c r="T244" s="305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162</v>
      </c>
      <c r="AU244" s="18" t="s">
        <v>87</v>
      </c>
    </row>
    <row r="245" s="2" customFormat="1" ht="6.96" customHeight="1">
      <c r="A245" s="39"/>
      <c r="B245" s="67"/>
      <c r="C245" s="68"/>
      <c r="D245" s="68"/>
      <c r="E245" s="68"/>
      <c r="F245" s="68"/>
      <c r="G245" s="68"/>
      <c r="H245" s="68"/>
      <c r="I245" s="68"/>
      <c r="J245" s="68"/>
      <c r="K245" s="68"/>
      <c r="L245" s="45"/>
      <c r="M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</row>
  </sheetData>
  <sheetProtection sheet="1" autoFilter="0" formatColumns="0" formatRows="0" objects="1" scenarios="1" spinCount="100000" saltValue="FelF9v419m8otFD7qmo8pfbuYSOMVeZafL4uZp5u3BJCm8xvC5tJmE8tIiY1VsbDMdfeaAyLL9FdFUR0bxRbDQ==" hashValue="EATqkewpBpUO6Ga96ihsVE1NxHEoFl/dBp9lW21lphoBldZcgH1/oJHCQkWutX7GqCibg+T1kD7bOiuKeWHd3w==" algorithmName="SHA-512" password="CC35"/>
  <autoFilter ref="C124:K2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111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112</v>
      </c>
      <c r="L8" s="21"/>
    </row>
    <row r="9" s="2" customFormat="1" ht="16.5" customHeight="1">
      <c r="A9" s="39"/>
      <c r="B9" s="45"/>
      <c r="C9" s="39"/>
      <c r="D9" s="39"/>
      <c r="E9" s="152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1174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3. 3. 2023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ROUND((SUM(BE124:BE142)),  2)</f>
        <v>0</v>
      </c>
      <c r="G35" s="39"/>
      <c r="H35" s="39"/>
      <c r="I35" s="165">
        <v>0.20999999999999999</v>
      </c>
      <c r="J35" s="164">
        <f>ROUND(((SUM(BE124:BE142))*I35),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ROUND((SUM(BF124:BF142)),  2)</f>
        <v>0</v>
      </c>
      <c r="G36" s="39"/>
      <c r="H36" s="39"/>
      <c r="I36" s="165">
        <v>0.14999999999999999</v>
      </c>
      <c r="J36" s="164">
        <f>ROUND(((SUM(BF124:BF142))*I36),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ROUND((SUM(BG124:BG142)),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ROUND((SUM(BH124:BH142)),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ROUND((SUM(BI124:BI142)),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113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VRN - Vedlejší rozpočtové nákaldy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3. 3. 2023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117</v>
      </c>
      <c r="D96" s="186"/>
      <c r="E96" s="186"/>
      <c r="F96" s="186"/>
      <c r="G96" s="186"/>
      <c r="H96" s="186"/>
      <c r="I96" s="186"/>
      <c r="J96" s="187" t="s">
        <v>118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119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hidden="1" s="9" customFormat="1" ht="24.96" customHeight="1">
      <c r="A99" s="9"/>
      <c r="B99" s="189"/>
      <c r="C99" s="190"/>
      <c r="D99" s="191" t="s">
        <v>1175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1176</v>
      </c>
      <c r="E100" s="197"/>
      <c r="F100" s="197"/>
      <c r="G100" s="197"/>
      <c r="H100" s="197"/>
      <c r="I100" s="197"/>
      <c r="J100" s="198">
        <f>J126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1177</v>
      </c>
      <c r="E101" s="197"/>
      <c r="F101" s="197"/>
      <c r="G101" s="197"/>
      <c r="H101" s="197"/>
      <c r="I101" s="197"/>
      <c r="J101" s="198">
        <f>J129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9"/>
      <c r="C102" s="190"/>
      <c r="D102" s="191" t="s">
        <v>1178</v>
      </c>
      <c r="E102" s="192"/>
      <c r="F102" s="192"/>
      <c r="G102" s="192"/>
      <c r="H102" s="192"/>
      <c r="I102" s="192"/>
      <c r="J102" s="193">
        <f>J138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Teplice - přechod pro chodce a chodníky Hudcov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112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4" t="s">
        <v>113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VRN - Vedlejší rozpočtové nákaldy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F14</f>
        <v>Hudcov</v>
      </c>
      <c r="G118" s="41"/>
      <c r="H118" s="41"/>
      <c r="I118" s="33" t="s">
        <v>24</v>
      </c>
      <c r="J118" s="80" t="str">
        <f>IF(J14="","",J14)</f>
        <v>3. 3. 2023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26</v>
      </c>
      <c r="D120" s="41"/>
      <c r="E120" s="41"/>
      <c r="F120" s="28" t="str">
        <f>E17</f>
        <v xml:space="preserve"> </v>
      </c>
      <c r="G120" s="41"/>
      <c r="H120" s="41"/>
      <c r="I120" s="33" t="s">
        <v>32</v>
      </c>
      <c r="J120" s="37" t="str">
        <f>E23</f>
        <v>Projekce dopravní Filip,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IF(E20="","",E20)</f>
        <v>Vyplň údaj</v>
      </c>
      <c r="G121" s="41"/>
      <c r="H121" s="41"/>
      <c r="I121" s="33" t="s">
        <v>35</v>
      </c>
      <c r="J121" s="37" t="str">
        <f>E26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139</v>
      </c>
      <c r="D123" s="203" t="s">
        <v>63</v>
      </c>
      <c r="E123" s="203" t="s">
        <v>59</v>
      </c>
      <c r="F123" s="203" t="s">
        <v>60</v>
      </c>
      <c r="G123" s="203" t="s">
        <v>140</v>
      </c>
      <c r="H123" s="203" t="s">
        <v>141</v>
      </c>
      <c r="I123" s="203" t="s">
        <v>142</v>
      </c>
      <c r="J123" s="203" t="s">
        <v>118</v>
      </c>
      <c r="K123" s="204" t="s">
        <v>143</v>
      </c>
      <c r="L123" s="205"/>
      <c r="M123" s="101" t="s">
        <v>1</v>
      </c>
      <c r="N123" s="102" t="s">
        <v>42</v>
      </c>
      <c r="O123" s="102" t="s">
        <v>144</v>
      </c>
      <c r="P123" s="102" t="s">
        <v>145</v>
      </c>
      <c r="Q123" s="102" t="s">
        <v>146</v>
      </c>
      <c r="R123" s="102" t="s">
        <v>147</v>
      </c>
      <c r="S123" s="102" t="s">
        <v>148</v>
      </c>
      <c r="T123" s="103" t="s">
        <v>149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150</v>
      </c>
      <c r="D124" s="41"/>
      <c r="E124" s="41"/>
      <c r="F124" s="41"/>
      <c r="G124" s="41"/>
      <c r="H124" s="41"/>
      <c r="I124" s="41"/>
      <c r="J124" s="206">
        <f>BK124</f>
        <v>0</v>
      </c>
      <c r="K124" s="41"/>
      <c r="L124" s="45"/>
      <c r="M124" s="104"/>
      <c r="N124" s="207"/>
      <c r="O124" s="105"/>
      <c r="P124" s="208">
        <f>P125+P138</f>
        <v>0</v>
      </c>
      <c r="Q124" s="105"/>
      <c r="R124" s="208">
        <f>R125+R138</f>
        <v>0</v>
      </c>
      <c r="S124" s="105"/>
      <c r="T124" s="209">
        <f>T125+T138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120</v>
      </c>
      <c r="BK124" s="210">
        <f>BK125+BK138</f>
        <v>0</v>
      </c>
    </row>
    <row r="125" s="12" customFormat="1" ht="25.92" customHeight="1">
      <c r="A125" s="12"/>
      <c r="B125" s="211"/>
      <c r="C125" s="212"/>
      <c r="D125" s="213" t="s">
        <v>77</v>
      </c>
      <c r="E125" s="214" t="s">
        <v>99</v>
      </c>
      <c r="F125" s="214" t="s">
        <v>1179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P126+P129</f>
        <v>0</v>
      </c>
      <c r="Q125" s="219"/>
      <c r="R125" s="220">
        <f>R126+R129</f>
        <v>0</v>
      </c>
      <c r="S125" s="219"/>
      <c r="T125" s="221">
        <f>T126+T129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178</v>
      </c>
      <c r="AT125" s="223" t="s">
        <v>77</v>
      </c>
      <c r="AU125" s="223" t="s">
        <v>78</v>
      </c>
      <c r="AY125" s="222" t="s">
        <v>153</v>
      </c>
      <c r="BK125" s="224">
        <f>BK126+BK129</f>
        <v>0</v>
      </c>
    </row>
    <row r="126" s="12" customFormat="1" ht="22.8" customHeight="1">
      <c r="A126" s="12"/>
      <c r="B126" s="211"/>
      <c r="C126" s="212"/>
      <c r="D126" s="213" t="s">
        <v>77</v>
      </c>
      <c r="E126" s="225" t="s">
        <v>1180</v>
      </c>
      <c r="F126" s="225" t="s">
        <v>1181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SUM(P127:P128)</f>
        <v>0</v>
      </c>
      <c r="Q126" s="219"/>
      <c r="R126" s="220">
        <f>SUM(R127:R128)</f>
        <v>0</v>
      </c>
      <c r="S126" s="219"/>
      <c r="T126" s="221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178</v>
      </c>
      <c r="AT126" s="223" t="s">
        <v>77</v>
      </c>
      <c r="AU126" s="223" t="s">
        <v>85</v>
      </c>
      <c r="AY126" s="222" t="s">
        <v>153</v>
      </c>
      <c r="BK126" s="224">
        <f>SUM(BK127:BK128)</f>
        <v>0</v>
      </c>
    </row>
    <row r="127" s="2" customFormat="1" ht="24.15" customHeight="1">
      <c r="A127" s="39"/>
      <c r="B127" s="40"/>
      <c r="C127" s="227" t="s">
        <v>85</v>
      </c>
      <c r="D127" s="227" t="s">
        <v>155</v>
      </c>
      <c r="E127" s="228" t="s">
        <v>1182</v>
      </c>
      <c r="F127" s="229" t="s">
        <v>1183</v>
      </c>
      <c r="G127" s="230" t="s">
        <v>954</v>
      </c>
      <c r="H127" s="231">
        <v>1</v>
      </c>
      <c r="I127" s="232"/>
      <c r="J127" s="233">
        <f>ROUND(I127*H127,2)</f>
        <v>0</v>
      </c>
      <c r="K127" s="229" t="s">
        <v>159</v>
      </c>
      <c r="L127" s="45"/>
      <c r="M127" s="234" t="s">
        <v>1</v>
      </c>
      <c r="N127" s="235" t="s">
        <v>43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1184</v>
      </c>
      <c r="AT127" s="238" t="s">
        <v>155</v>
      </c>
      <c r="AU127" s="238" t="s">
        <v>87</v>
      </c>
      <c r="AY127" s="18" t="s">
        <v>153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1184</v>
      </c>
      <c r="BM127" s="238" t="s">
        <v>1185</v>
      </c>
    </row>
    <row r="128" s="2" customFormat="1">
      <c r="A128" s="39"/>
      <c r="B128" s="40"/>
      <c r="C128" s="41"/>
      <c r="D128" s="240" t="s">
        <v>162</v>
      </c>
      <c r="E128" s="41"/>
      <c r="F128" s="241" t="s">
        <v>1186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87</v>
      </c>
    </row>
    <row r="129" s="12" customFormat="1" ht="22.8" customHeight="1">
      <c r="A129" s="12"/>
      <c r="B129" s="211"/>
      <c r="C129" s="212"/>
      <c r="D129" s="213" t="s">
        <v>77</v>
      </c>
      <c r="E129" s="225" t="s">
        <v>1187</v>
      </c>
      <c r="F129" s="225" t="s">
        <v>1188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SUM(P130:P137)</f>
        <v>0</v>
      </c>
      <c r="Q129" s="219"/>
      <c r="R129" s="220">
        <f>SUM(R130:R137)</f>
        <v>0</v>
      </c>
      <c r="S129" s="219"/>
      <c r="T129" s="221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178</v>
      </c>
      <c r="AT129" s="223" t="s">
        <v>77</v>
      </c>
      <c r="AU129" s="223" t="s">
        <v>85</v>
      </c>
      <c r="AY129" s="222" t="s">
        <v>153</v>
      </c>
      <c r="BK129" s="224">
        <f>SUM(BK130:BK137)</f>
        <v>0</v>
      </c>
    </row>
    <row r="130" s="2" customFormat="1" ht="16.5" customHeight="1">
      <c r="A130" s="39"/>
      <c r="B130" s="40"/>
      <c r="C130" s="227" t="s">
        <v>87</v>
      </c>
      <c r="D130" s="227" t="s">
        <v>155</v>
      </c>
      <c r="E130" s="228" t="s">
        <v>1189</v>
      </c>
      <c r="F130" s="229" t="s">
        <v>1188</v>
      </c>
      <c r="G130" s="230" t="s">
        <v>954</v>
      </c>
      <c r="H130" s="231">
        <v>1</v>
      </c>
      <c r="I130" s="232"/>
      <c r="J130" s="233">
        <f>ROUND(I130*H130,2)</f>
        <v>0</v>
      </c>
      <c r="K130" s="229" t="s">
        <v>159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1184</v>
      </c>
      <c r="AT130" s="238" t="s">
        <v>155</v>
      </c>
      <c r="AU130" s="238" t="s">
        <v>87</v>
      </c>
      <c r="AY130" s="18" t="s">
        <v>153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1184</v>
      </c>
      <c r="BM130" s="238" t="s">
        <v>1190</v>
      </c>
    </row>
    <row r="131" s="2" customFormat="1">
      <c r="A131" s="39"/>
      <c r="B131" s="40"/>
      <c r="C131" s="41"/>
      <c r="D131" s="240" t="s">
        <v>162</v>
      </c>
      <c r="E131" s="41"/>
      <c r="F131" s="241" t="s">
        <v>1188</v>
      </c>
      <c r="G131" s="41"/>
      <c r="H131" s="41"/>
      <c r="I131" s="242"/>
      <c r="J131" s="41"/>
      <c r="K131" s="41"/>
      <c r="L131" s="45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162</v>
      </c>
      <c r="AU131" s="18" t="s">
        <v>87</v>
      </c>
    </row>
    <row r="132" s="2" customFormat="1" ht="16.5" customHeight="1">
      <c r="A132" s="39"/>
      <c r="B132" s="40"/>
      <c r="C132" s="227" t="s">
        <v>165</v>
      </c>
      <c r="D132" s="227" t="s">
        <v>155</v>
      </c>
      <c r="E132" s="228" t="s">
        <v>1191</v>
      </c>
      <c r="F132" s="229" t="s">
        <v>1192</v>
      </c>
      <c r="G132" s="230" t="s">
        <v>954</v>
      </c>
      <c r="H132" s="231">
        <v>2</v>
      </c>
      <c r="I132" s="232"/>
      <c r="J132" s="233">
        <f>ROUND(I132*H132,2)</f>
        <v>0</v>
      </c>
      <c r="K132" s="229" t="s">
        <v>159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1184</v>
      </c>
      <c r="AT132" s="238" t="s">
        <v>155</v>
      </c>
      <c r="AU132" s="238" t="s">
        <v>87</v>
      </c>
      <c r="AY132" s="18" t="s">
        <v>153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1184</v>
      </c>
      <c r="BM132" s="238" t="s">
        <v>1193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1194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13" customFormat="1">
      <c r="A134" s="13"/>
      <c r="B134" s="245"/>
      <c r="C134" s="246"/>
      <c r="D134" s="240" t="s">
        <v>164</v>
      </c>
      <c r="E134" s="247" t="s">
        <v>1</v>
      </c>
      <c r="F134" s="248" t="s">
        <v>87</v>
      </c>
      <c r="G134" s="246"/>
      <c r="H134" s="249">
        <v>2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164</v>
      </c>
      <c r="AU134" s="255" t="s">
        <v>87</v>
      </c>
      <c r="AV134" s="13" t="s">
        <v>87</v>
      </c>
      <c r="AW134" s="13" t="s">
        <v>34</v>
      </c>
      <c r="AX134" s="13" t="s">
        <v>85</v>
      </c>
      <c r="AY134" s="255" t="s">
        <v>153</v>
      </c>
    </row>
    <row r="135" s="2" customFormat="1" ht="16.5" customHeight="1">
      <c r="A135" s="39"/>
      <c r="B135" s="40"/>
      <c r="C135" s="227" t="s">
        <v>160</v>
      </c>
      <c r="D135" s="227" t="s">
        <v>155</v>
      </c>
      <c r="E135" s="228" t="s">
        <v>1195</v>
      </c>
      <c r="F135" s="229" t="s">
        <v>1196</v>
      </c>
      <c r="G135" s="230" t="s">
        <v>954</v>
      </c>
      <c r="H135" s="231">
        <v>1</v>
      </c>
      <c r="I135" s="232"/>
      <c r="J135" s="233">
        <f>ROUND(I135*H135,2)</f>
        <v>0</v>
      </c>
      <c r="K135" s="229" t="s">
        <v>159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1184</v>
      </c>
      <c r="AT135" s="238" t="s">
        <v>155</v>
      </c>
      <c r="AU135" s="238" t="s">
        <v>87</v>
      </c>
      <c r="AY135" s="18" t="s">
        <v>153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1184</v>
      </c>
      <c r="BM135" s="238" t="s">
        <v>1197</v>
      </c>
    </row>
    <row r="136" s="2" customFormat="1">
      <c r="A136" s="39"/>
      <c r="B136" s="40"/>
      <c r="C136" s="41"/>
      <c r="D136" s="240" t="s">
        <v>162</v>
      </c>
      <c r="E136" s="41"/>
      <c r="F136" s="241" t="s">
        <v>1196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162</v>
      </c>
      <c r="AU136" s="18" t="s">
        <v>87</v>
      </c>
    </row>
    <row r="137" s="2" customFormat="1">
      <c r="A137" s="39"/>
      <c r="B137" s="40"/>
      <c r="C137" s="41"/>
      <c r="D137" s="240" t="s">
        <v>218</v>
      </c>
      <c r="E137" s="41"/>
      <c r="F137" s="277" t="s">
        <v>1198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218</v>
      </c>
      <c r="AU137" s="18" t="s">
        <v>87</v>
      </c>
    </row>
    <row r="138" s="12" customFormat="1" ht="25.92" customHeight="1">
      <c r="A138" s="12"/>
      <c r="B138" s="211"/>
      <c r="C138" s="212"/>
      <c r="D138" s="213" t="s">
        <v>77</v>
      </c>
      <c r="E138" s="214" t="s">
        <v>1199</v>
      </c>
      <c r="F138" s="214" t="s">
        <v>1200</v>
      </c>
      <c r="G138" s="212"/>
      <c r="H138" s="212"/>
      <c r="I138" s="215"/>
      <c r="J138" s="216">
        <f>BK138</f>
        <v>0</v>
      </c>
      <c r="K138" s="212"/>
      <c r="L138" s="217"/>
      <c r="M138" s="218"/>
      <c r="N138" s="219"/>
      <c r="O138" s="219"/>
      <c r="P138" s="220">
        <f>SUM(P139:P142)</f>
        <v>0</v>
      </c>
      <c r="Q138" s="219"/>
      <c r="R138" s="220">
        <f>SUM(R139:R142)</f>
        <v>0</v>
      </c>
      <c r="S138" s="219"/>
      <c r="T138" s="221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178</v>
      </c>
      <c r="AT138" s="223" t="s">
        <v>77</v>
      </c>
      <c r="AU138" s="223" t="s">
        <v>78</v>
      </c>
      <c r="AY138" s="222" t="s">
        <v>153</v>
      </c>
      <c r="BK138" s="224">
        <f>SUM(BK139:BK142)</f>
        <v>0</v>
      </c>
    </row>
    <row r="139" s="2" customFormat="1" ht="16.5" customHeight="1">
      <c r="A139" s="39"/>
      <c r="B139" s="40"/>
      <c r="C139" s="227" t="s">
        <v>178</v>
      </c>
      <c r="D139" s="227" t="s">
        <v>155</v>
      </c>
      <c r="E139" s="228" t="s">
        <v>1201</v>
      </c>
      <c r="F139" s="229" t="s">
        <v>1202</v>
      </c>
      <c r="G139" s="230" t="s">
        <v>954</v>
      </c>
      <c r="H139" s="231">
        <v>1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160</v>
      </c>
      <c r="AT139" s="238" t="s">
        <v>155</v>
      </c>
      <c r="AU139" s="238" t="s">
        <v>85</v>
      </c>
      <c r="AY139" s="18" t="s">
        <v>153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160</v>
      </c>
      <c r="BM139" s="238" t="s">
        <v>1203</v>
      </c>
    </row>
    <row r="140" s="2" customFormat="1">
      <c r="A140" s="39"/>
      <c r="B140" s="40"/>
      <c r="C140" s="41"/>
      <c r="D140" s="240" t="s">
        <v>162</v>
      </c>
      <c r="E140" s="41"/>
      <c r="F140" s="241" t="s">
        <v>1202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162</v>
      </c>
      <c r="AU140" s="18" t="s">
        <v>85</v>
      </c>
    </row>
    <row r="141" s="2" customFormat="1" ht="24.15" customHeight="1">
      <c r="A141" s="39"/>
      <c r="B141" s="40"/>
      <c r="C141" s="227" t="s">
        <v>185</v>
      </c>
      <c r="D141" s="227" t="s">
        <v>155</v>
      </c>
      <c r="E141" s="228" t="s">
        <v>1204</v>
      </c>
      <c r="F141" s="229" t="s">
        <v>1205</v>
      </c>
      <c r="G141" s="230" t="s">
        <v>954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160</v>
      </c>
      <c r="AT141" s="238" t="s">
        <v>155</v>
      </c>
      <c r="AU141" s="238" t="s">
        <v>85</v>
      </c>
      <c r="AY141" s="18" t="s">
        <v>153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160</v>
      </c>
      <c r="BM141" s="238" t="s">
        <v>1206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1205</v>
      </c>
      <c r="G142" s="41"/>
      <c r="H142" s="41"/>
      <c r="I142" s="242"/>
      <c r="J142" s="41"/>
      <c r="K142" s="41"/>
      <c r="L142" s="45"/>
      <c r="M142" s="302"/>
      <c r="N142" s="303"/>
      <c r="O142" s="304"/>
      <c r="P142" s="304"/>
      <c r="Q142" s="304"/>
      <c r="R142" s="304"/>
      <c r="S142" s="304"/>
      <c r="T142" s="305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85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6cX5rCxXLvO8QdCxPiDXOKAj3YDTOQ9TpP0KpPbOKpWhZemfYRusSDL7ZB9rC1Oghi3kjD0L4hp8l8vKtZG1hw==" hashValue="p46LCEVc/XQyl0nzklHGFYpzcYwjDgh9Dp2i/5Uc9eG2YuHNbfZKZ+pjvCS3AWVgs0v0srWs0sP7iDe1DDsGSQ==" algorithmName="SHA-512" password="CC35"/>
  <autoFilter ref="C123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111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112</v>
      </c>
      <c r="L8" s="21"/>
    </row>
    <row r="9" s="2" customFormat="1" ht="16.5" customHeight="1">
      <c r="A9" s="39"/>
      <c r="B9" s="45"/>
      <c r="C9" s="39"/>
      <c r="D9" s="39"/>
      <c r="E9" s="152" t="s">
        <v>1207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21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3. 3. 2023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ROUND((SUM(BE127:BE349)),  2)</f>
        <v>0</v>
      </c>
      <c r="G35" s="39"/>
      <c r="H35" s="39"/>
      <c r="I35" s="165">
        <v>0.20999999999999999</v>
      </c>
      <c r="J35" s="164">
        <f>ROUND(((SUM(BE127:BE349))*I35),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ROUND((SUM(BF127:BF349)),  2)</f>
        <v>0</v>
      </c>
      <c r="G36" s="39"/>
      <c r="H36" s="39"/>
      <c r="I36" s="165">
        <v>0.14999999999999999</v>
      </c>
      <c r="J36" s="164">
        <f>ROUND(((SUM(BF127:BF349))*I36),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ROUND((SUM(BG127:BG349)),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ROUND((SUM(BH127:BH349)),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ROUND((SUM(BI127:BI349)),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1207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101 - Komunikace a zpevněné plochy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3. 3. 2023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117</v>
      </c>
      <c r="D96" s="186"/>
      <c r="E96" s="186"/>
      <c r="F96" s="186"/>
      <c r="G96" s="186"/>
      <c r="H96" s="186"/>
      <c r="I96" s="186"/>
      <c r="J96" s="187" t="s">
        <v>118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119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hidden="1" s="9" customFormat="1" ht="24.96" customHeight="1">
      <c r="A99" s="9"/>
      <c r="B99" s="189"/>
      <c r="C99" s="190"/>
      <c r="D99" s="191" t="s">
        <v>121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122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J226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5"/>
      <c r="C102" s="134"/>
      <c r="D102" s="196" t="s">
        <v>128</v>
      </c>
      <c r="E102" s="197"/>
      <c r="F102" s="197"/>
      <c r="G102" s="197"/>
      <c r="H102" s="197"/>
      <c r="I102" s="197"/>
      <c r="J102" s="198">
        <f>J252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4.88" customHeight="1">
      <c r="A103" s="10"/>
      <c r="B103" s="195"/>
      <c r="C103" s="134"/>
      <c r="D103" s="196" t="s">
        <v>129</v>
      </c>
      <c r="E103" s="197"/>
      <c r="F103" s="197"/>
      <c r="G103" s="197"/>
      <c r="H103" s="197"/>
      <c r="I103" s="197"/>
      <c r="J103" s="198">
        <f>J320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5"/>
      <c r="C104" s="134"/>
      <c r="D104" s="196" t="s">
        <v>130</v>
      </c>
      <c r="E104" s="197"/>
      <c r="F104" s="197"/>
      <c r="G104" s="197"/>
      <c r="H104" s="197"/>
      <c r="I104" s="197"/>
      <c r="J104" s="198">
        <f>J328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5"/>
      <c r="C105" s="134"/>
      <c r="D105" s="196" t="s">
        <v>131</v>
      </c>
      <c r="E105" s="197"/>
      <c r="F105" s="197"/>
      <c r="G105" s="197"/>
      <c r="H105" s="197"/>
      <c r="I105" s="197"/>
      <c r="J105" s="198">
        <f>J347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/>
    <row r="109" hidden="1"/>
    <row r="110" hidden="1"/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Teplice - přechod pro chodce a chodníky Hudcov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112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1207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114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SO 101 - Komunikace a zpevněné plochy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F14</f>
        <v>Hudcov</v>
      </c>
      <c r="G121" s="41"/>
      <c r="H121" s="41"/>
      <c r="I121" s="33" t="s">
        <v>24</v>
      </c>
      <c r="J121" s="80" t="str">
        <f>IF(J14="","",J14)</f>
        <v>3. 3. 2023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26</v>
      </c>
      <c r="D123" s="41"/>
      <c r="E123" s="41"/>
      <c r="F123" s="28" t="str">
        <f>E17</f>
        <v xml:space="preserve"> </v>
      </c>
      <c r="G123" s="41"/>
      <c r="H123" s="41"/>
      <c r="I123" s="33" t="s">
        <v>32</v>
      </c>
      <c r="J123" s="37" t="str">
        <f>E23</f>
        <v>Projekce dopravní Filip,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33" t="s">
        <v>35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139</v>
      </c>
      <c r="D126" s="203" t="s">
        <v>63</v>
      </c>
      <c r="E126" s="203" t="s">
        <v>59</v>
      </c>
      <c r="F126" s="203" t="s">
        <v>60</v>
      </c>
      <c r="G126" s="203" t="s">
        <v>140</v>
      </c>
      <c r="H126" s="203" t="s">
        <v>141</v>
      </c>
      <c r="I126" s="203" t="s">
        <v>142</v>
      </c>
      <c r="J126" s="203" t="s">
        <v>118</v>
      </c>
      <c r="K126" s="204" t="s">
        <v>143</v>
      </c>
      <c r="L126" s="205"/>
      <c r="M126" s="101" t="s">
        <v>1</v>
      </c>
      <c r="N126" s="102" t="s">
        <v>42</v>
      </c>
      <c r="O126" s="102" t="s">
        <v>144</v>
      </c>
      <c r="P126" s="102" t="s">
        <v>145</v>
      </c>
      <c r="Q126" s="102" t="s">
        <v>146</v>
      </c>
      <c r="R126" s="102" t="s">
        <v>147</v>
      </c>
      <c r="S126" s="102" t="s">
        <v>148</v>
      </c>
      <c r="T126" s="103" t="s">
        <v>149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150</v>
      </c>
      <c r="D127" s="41"/>
      <c r="E127" s="41"/>
      <c r="F127" s="41"/>
      <c r="G127" s="41"/>
      <c r="H127" s="41"/>
      <c r="I127" s="41"/>
      <c r="J127" s="206">
        <f>BK127</f>
        <v>0</v>
      </c>
      <c r="K127" s="41"/>
      <c r="L127" s="45"/>
      <c r="M127" s="104"/>
      <c r="N127" s="207"/>
      <c r="O127" s="105"/>
      <c r="P127" s="208">
        <f>P128</f>
        <v>0</v>
      </c>
      <c r="Q127" s="105"/>
      <c r="R127" s="208">
        <f>R128</f>
        <v>67.952886399999997</v>
      </c>
      <c r="S127" s="105"/>
      <c r="T127" s="209">
        <f>T128</f>
        <v>10.045000000000002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120</v>
      </c>
      <c r="BK127" s="210">
        <f>BK128</f>
        <v>0</v>
      </c>
    </row>
    <row r="128" s="12" customFormat="1" ht="25.92" customHeight="1">
      <c r="A128" s="12"/>
      <c r="B128" s="211"/>
      <c r="C128" s="212"/>
      <c r="D128" s="213" t="s">
        <v>77</v>
      </c>
      <c r="E128" s="214" t="s">
        <v>151</v>
      </c>
      <c r="F128" s="214" t="s">
        <v>152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P129+P226+P252+P328+P347</f>
        <v>0</v>
      </c>
      <c r="Q128" s="219"/>
      <c r="R128" s="220">
        <f>R129+R226+R252+R328+R347</f>
        <v>67.952886399999997</v>
      </c>
      <c r="S128" s="219"/>
      <c r="T128" s="221">
        <f>T129+T226+T252+T328+T347</f>
        <v>10.045000000000002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85</v>
      </c>
      <c r="AT128" s="223" t="s">
        <v>77</v>
      </c>
      <c r="AU128" s="223" t="s">
        <v>78</v>
      </c>
      <c r="AY128" s="222" t="s">
        <v>153</v>
      </c>
      <c r="BK128" s="224">
        <f>BK129+BK226+BK252+BK328+BK347</f>
        <v>0</v>
      </c>
    </row>
    <row r="129" s="12" customFormat="1" ht="22.8" customHeight="1">
      <c r="A129" s="12"/>
      <c r="B129" s="211"/>
      <c r="C129" s="212"/>
      <c r="D129" s="213" t="s">
        <v>77</v>
      </c>
      <c r="E129" s="225" t="s">
        <v>85</v>
      </c>
      <c r="F129" s="225" t="s">
        <v>154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SUM(P130:P225)</f>
        <v>0</v>
      </c>
      <c r="Q129" s="219"/>
      <c r="R129" s="220">
        <f>SUM(R130:R225)</f>
        <v>29.426742999999998</v>
      </c>
      <c r="S129" s="219"/>
      <c r="T129" s="221">
        <f>SUM(T130:T225)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85</v>
      </c>
      <c r="AT129" s="223" t="s">
        <v>77</v>
      </c>
      <c r="AU129" s="223" t="s">
        <v>85</v>
      </c>
      <c r="AY129" s="222" t="s">
        <v>153</v>
      </c>
      <c r="BK129" s="224">
        <f>SUM(BK130:BK225)</f>
        <v>0</v>
      </c>
    </row>
    <row r="130" s="2" customFormat="1" ht="33" customHeight="1">
      <c r="A130" s="39"/>
      <c r="B130" s="40"/>
      <c r="C130" s="227" t="s">
        <v>85</v>
      </c>
      <c r="D130" s="227" t="s">
        <v>155</v>
      </c>
      <c r="E130" s="228" t="s">
        <v>179</v>
      </c>
      <c r="F130" s="229" t="s">
        <v>180</v>
      </c>
      <c r="G130" s="230" t="s">
        <v>181</v>
      </c>
      <c r="H130" s="231">
        <v>1.1850000000000001</v>
      </c>
      <c r="I130" s="232"/>
      <c r="J130" s="233">
        <f>ROUND(I130*H130,2)</f>
        <v>0</v>
      </c>
      <c r="K130" s="229" t="s">
        <v>159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160</v>
      </c>
      <c r="AT130" s="238" t="s">
        <v>155</v>
      </c>
      <c r="AU130" s="238" t="s">
        <v>87</v>
      </c>
      <c r="AY130" s="18" t="s">
        <v>153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160</v>
      </c>
      <c r="BM130" s="238" t="s">
        <v>182</v>
      </c>
    </row>
    <row r="131" s="2" customFormat="1">
      <c r="A131" s="39"/>
      <c r="B131" s="40"/>
      <c r="C131" s="41"/>
      <c r="D131" s="240" t="s">
        <v>162</v>
      </c>
      <c r="E131" s="41"/>
      <c r="F131" s="241" t="s">
        <v>183</v>
      </c>
      <c r="G131" s="41"/>
      <c r="H131" s="41"/>
      <c r="I131" s="242"/>
      <c r="J131" s="41"/>
      <c r="K131" s="41"/>
      <c r="L131" s="45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162</v>
      </c>
      <c r="AU131" s="18" t="s">
        <v>87</v>
      </c>
    </row>
    <row r="132" s="13" customFormat="1">
      <c r="A132" s="13"/>
      <c r="B132" s="245"/>
      <c r="C132" s="246"/>
      <c r="D132" s="240" t="s">
        <v>164</v>
      </c>
      <c r="E132" s="247" t="s">
        <v>1</v>
      </c>
      <c r="F132" s="248" t="s">
        <v>1208</v>
      </c>
      <c r="G132" s="246"/>
      <c r="H132" s="249">
        <v>1.1850000000000001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5" t="s">
        <v>164</v>
      </c>
      <c r="AU132" s="255" t="s">
        <v>87</v>
      </c>
      <c r="AV132" s="13" t="s">
        <v>87</v>
      </c>
      <c r="AW132" s="13" t="s">
        <v>34</v>
      </c>
      <c r="AX132" s="13" t="s">
        <v>85</v>
      </c>
      <c r="AY132" s="255" t="s">
        <v>153</v>
      </c>
    </row>
    <row r="133" s="2" customFormat="1" ht="33" customHeight="1">
      <c r="A133" s="39"/>
      <c r="B133" s="40"/>
      <c r="C133" s="227" t="s">
        <v>87</v>
      </c>
      <c r="D133" s="227" t="s">
        <v>155</v>
      </c>
      <c r="E133" s="228" t="s">
        <v>186</v>
      </c>
      <c r="F133" s="229" t="s">
        <v>187</v>
      </c>
      <c r="G133" s="230" t="s">
        <v>181</v>
      </c>
      <c r="H133" s="231">
        <v>16.196000000000002</v>
      </c>
      <c r="I133" s="232"/>
      <c r="J133" s="233">
        <f>ROUND(I133*H133,2)</f>
        <v>0</v>
      </c>
      <c r="K133" s="229" t="s">
        <v>159</v>
      </c>
      <c r="L133" s="45"/>
      <c r="M133" s="234" t="s">
        <v>1</v>
      </c>
      <c r="N133" s="235" t="s">
        <v>43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160</v>
      </c>
      <c r="AT133" s="238" t="s">
        <v>155</v>
      </c>
      <c r="AU133" s="238" t="s">
        <v>87</v>
      </c>
      <c r="AY133" s="18" t="s">
        <v>153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160</v>
      </c>
      <c r="BM133" s="238" t="s">
        <v>188</v>
      </c>
    </row>
    <row r="134" s="2" customFormat="1">
      <c r="A134" s="39"/>
      <c r="B134" s="40"/>
      <c r="C134" s="41"/>
      <c r="D134" s="240" t="s">
        <v>162</v>
      </c>
      <c r="E134" s="41"/>
      <c r="F134" s="241" t="s">
        <v>189</v>
      </c>
      <c r="G134" s="41"/>
      <c r="H134" s="41"/>
      <c r="I134" s="242"/>
      <c r="J134" s="41"/>
      <c r="K134" s="41"/>
      <c r="L134" s="45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162</v>
      </c>
      <c r="AU134" s="18" t="s">
        <v>87</v>
      </c>
    </row>
    <row r="135" s="14" customFormat="1">
      <c r="A135" s="14"/>
      <c r="B135" s="256"/>
      <c r="C135" s="257"/>
      <c r="D135" s="240" t="s">
        <v>164</v>
      </c>
      <c r="E135" s="258" t="s">
        <v>1</v>
      </c>
      <c r="F135" s="259" t="s">
        <v>192</v>
      </c>
      <c r="G135" s="257"/>
      <c r="H135" s="258" t="s">
        <v>1</v>
      </c>
      <c r="I135" s="260"/>
      <c r="J135" s="257"/>
      <c r="K135" s="257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164</v>
      </c>
      <c r="AU135" s="265" t="s">
        <v>87</v>
      </c>
      <c r="AV135" s="14" t="s">
        <v>85</v>
      </c>
      <c r="AW135" s="14" t="s">
        <v>34</v>
      </c>
      <c r="AX135" s="14" t="s">
        <v>78</v>
      </c>
      <c r="AY135" s="265" t="s">
        <v>153</v>
      </c>
    </row>
    <row r="136" s="13" customFormat="1">
      <c r="A136" s="13"/>
      <c r="B136" s="245"/>
      <c r="C136" s="246"/>
      <c r="D136" s="240" t="s">
        <v>164</v>
      </c>
      <c r="E136" s="247" t="s">
        <v>1</v>
      </c>
      <c r="F136" s="248" t="s">
        <v>1209</v>
      </c>
      <c r="G136" s="246"/>
      <c r="H136" s="249">
        <v>11.686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164</v>
      </c>
      <c r="AU136" s="255" t="s">
        <v>87</v>
      </c>
      <c r="AV136" s="13" t="s">
        <v>87</v>
      </c>
      <c r="AW136" s="13" t="s">
        <v>34</v>
      </c>
      <c r="AX136" s="13" t="s">
        <v>78</v>
      </c>
      <c r="AY136" s="255" t="s">
        <v>153</v>
      </c>
    </row>
    <row r="137" s="14" customFormat="1">
      <c r="A137" s="14"/>
      <c r="B137" s="256"/>
      <c r="C137" s="257"/>
      <c r="D137" s="240" t="s">
        <v>164</v>
      </c>
      <c r="E137" s="258" t="s">
        <v>1</v>
      </c>
      <c r="F137" s="259" t="s">
        <v>194</v>
      </c>
      <c r="G137" s="257"/>
      <c r="H137" s="258" t="s">
        <v>1</v>
      </c>
      <c r="I137" s="260"/>
      <c r="J137" s="257"/>
      <c r="K137" s="257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164</v>
      </c>
      <c r="AU137" s="265" t="s">
        <v>87</v>
      </c>
      <c r="AV137" s="14" t="s">
        <v>85</v>
      </c>
      <c r="AW137" s="14" t="s">
        <v>34</v>
      </c>
      <c r="AX137" s="14" t="s">
        <v>78</v>
      </c>
      <c r="AY137" s="265" t="s">
        <v>153</v>
      </c>
    </row>
    <row r="138" s="13" customFormat="1">
      <c r="A138" s="13"/>
      <c r="B138" s="245"/>
      <c r="C138" s="246"/>
      <c r="D138" s="240" t="s">
        <v>164</v>
      </c>
      <c r="E138" s="247" t="s">
        <v>1</v>
      </c>
      <c r="F138" s="248" t="s">
        <v>1210</v>
      </c>
      <c r="G138" s="246"/>
      <c r="H138" s="249">
        <v>4.5099999999999998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164</v>
      </c>
      <c r="AU138" s="255" t="s">
        <v>87</v>
      </c>
      <c r="AV138" s="13" t="s">
        <v>87</v>
      </c>
      <c r="AW138" s="13" t="s">
        <v>34</v>
      </c>
      <c r="AX138" s="13" t="s">
        <v>78</v>
      </c>
      <c r="AY138" s="255" t="s">
        <v>153</v>
      </c>
    </row>
    <row r="139" s="15" customFormat="1">
      <c r="A139" s="15"/>
      <c r="B139" s="266"/>
      <c r="C139" s="267"/>
      <c r="D139" s="240" t="s">
        <v>164</v>
      </c>
      <c r="E139" s="268" t="s">
        <v>1</v>
      </c>
      <c r="F139" s="269" t="s">
        <v>198</v>
      </c>
      <c r="G139" s="267"/>
      <c r="H139" s="270">
        <v>16.195999999999998</v>
      </c>
      <c r="I139" s="271"/>
      <c r="J139" s="267"/>
      <c r="K139" s="267"/>
      <c r="L139" s="272"/>
      <c r="M139" s="273"/>
      <c r="N139" s="274"/>
      <c r="O139" s="274"/>
      <c r="P139" s="274"/>
      <c r="Q139" s="274"/>
      <c r="R139" s="274"/>
      <c r="S139" s="274"/>
      <c r="T139" s="27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6" t="s">
        <v>164</v>
      </c>
      <c r="AU139" s="276" t="s">
        <v>87</v>
      </c>
      <c r="AV139" s="15" t="s">
        <v>160</v>
      </c>
      <c r="AW139" s="15" t="s">
        <v>34</v>
      </c>
      <c r="AX139" s="15" t="s">
        <v>85</v>
      </c>
      <c r="AY139" s="276" t="s">
        <v>153</v>
      </c>
    </row>
    <row r="140" s="2" customFormat="1" ht="37.8" customHeight="1">
      <c r="A140" s="39"/>
      <c r="B140" s="40"/>
      <c r="C140" s="227" t="s">
        <v>165</v>
      </c>
      <c r="D140" s="227" t="s">
        <v>155</v>
      </c>
      <c r="E140" s="228" t="s">
        <v>277</v>
      </c>
      <c r="F140" s="229" t="s">
        <v>278</v>
      </c>
      <c r="G140" s="230" t="s">
        <v>181</v>
      </c>
      <c r="H140" s="231">
        <v>36.255000000000003</v>
      </c>
      <c r="I140" s="232"/>
      <c r="J140" s="233">
        <f>ROUND(I140*H140,2)</f>
        <v>0</v>
      </c>
      <c r="K140" s="229" t="s">
        <v>159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160</v>
      </c>
      <c r="AT140" s="238" t="s">
        <v>155</v>
      </c>
      <c r="AU140" s="238" t="s">
        <v>87</v>
      </c>
      <c r="AY140" s="18" t="s">
        <v>153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160</v>
      </c>
      <c r="BM140" s="238" t="s">
        <v>279</v>
      </c>
    </row>
    <row r="141" s="2" customFormat="1">
      <c r="A141" s="39"/>
      <c r="B141" s="40"/>
      <c r="C141" s="41"/>
      <c r="D141" s="240" t="s">
        <v>162</v>
      </c>
      <c r="E141" s="41"/>
      <c r="F141" s="241" t="s">
        <v>280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162</v>
      </c>
      <c r="AU141" s="18" t="s">
        <v>87</v>
      </c>
    </row>
    <row r="142" s="13" customFormat="1">
      <c r="A142" s="13"/>
      <c r="B142" s="245"/>
      <c r="C142" s="246"/>
      <c r="D142" s="240" t="s">
        <v>164</v>
      </c>
      <c r="E142" s="247" t="s">
        <v>1</v>
      </c>
      <c r="F142" s="248" t="s">
        <v>1211</v>
      </c>
      <c r="G142" s="246"/>
      <c r="H142" s="249">
        <v>1.1850000000000001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164</v>
      </c>
      <c r="AU142" s="255" t="s">
        <v>87</v>
      </c>
      <c r="AV142" s="13" t="s">
        <v>87</v>
      </c>
      <c r="AW142" s="13" t="s">
        <v>34</v>
      </c>
      <c r="AX142" s="13" t="s">
        <v>78</v>
      </c>
      <c r="AY142" s="255" t="s">
        <v>153</v>
      </c>
    </row>
    <row r="143" s="13" customFormat="1">
      <c r="A143" s="13"/>
      <c r="B143" s="245"/>
      <c r="C143" s="246"/>
      <c r="D143" s="240" t="s">
        <v>164</v>
      </c>
      <c r="E143" s="247" t="s">
        <v>1</v>
      </c>
      <c r="F143" s="248" t="s">
        <v>1212</v>
      </c>
      <c r="G143" s="246"/>
      <c r="H143" s="249">
        <v>35.07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164</v>
      </c>
      <c r="AU143" s="255" t="s">
        <v>87</v>
      </c>
      <c r="AV143" s="13" t="s">
        <v>87</v>
      </c>
      <c r="AW143" s="13" t="s">
        <v>34</v>
      </c>
      <c r="AX143" s="13" t="s">
        <v>78</v>
      </c>
      <c r="AY143" s="255" t="s">
        <v>153</v>
      </c>
    </row>
    <row r="144" s="15" customFormat="1">
      <c r="A144" s="15"/>
      <c r="B144" s="266"/>
      <c r="C144" s="267"/>
      <c r="D144" s="240" t="s">
        <v>164</v>
      </c>
      <c r="E144" s="268" t="s">
        <v>1</v>
      </c>
      <c r="F144" s="269" t="s">
        <v>198</v>
      </c>
      <c r="G144" s="267"/>
      <c r="H144" s="270">
        <v>36.255000000000003</v>
      </c>
      <c r="I144" s="271"/>
      <c r="J144" s="267"/>
      <c r="K144" s="267"/>
      <c r="L144" s="272"/>
      <c r="M144" s="273"/>
      <c r="N144" s="274"/>
      <c r="O144" s="274"/>
      <c r="P144" s="274"/>
      <c r="Q144" s="274"/>
      <c r="R144" s="274"/>
      <c r="S144" s="274"/>
      <c r="T144" s="27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6" t="s">
        <v>164</v>
      </c>
      <c r="AU144" s="276" t="s">
        <v>87</v>
      </c>
      <c r="AV144" s="15" t="s">
        <v>160</v>
      </c>
      <c r="AW144" s="15" t="s">
        <v>34</v>
      </c>
      <c r="AX144" s="15" t="s">
        <v>85</v>
      </c>
      <c r="AY144" s="276" t="s">
        <v>153</v>
      </c>
    </row>
    <row r="145" s="2" customFormat="1" ht="37.8" customHeight="1">
      <c r="A145" s="39"/>
      <c r="B145" s="40"/>
      <c r="C145" s="227" t="s">
        <v>160</v>
      </c>
      <c r="D145" s="227" t="s">
        <v>155</v>
      </c>
      <c r="E145" s="228" t="s">
        <v>285</v>
      </c>
      <c r="F145" s="229" t="s">
        <v>286</v>
      </c>
      <c r="G145" s="230" t="s">
        <v>181</v>
      </c>
      <c r="H145" s="231">
        <v>16.545999999999999</v>
      </c>
      <c r="I145" s="232"/>
      <c r="J145" s="233">
        <f>ROUND(I145*H145,2)</f>
        <v>0</v>
      </c>
      <c r="K145" s="229" t="s">
        <v>159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160</v>
      </c>
      <c r="AT145" s="238" t="s">
        <v>155</v>
      </c>
      <c r="AU145" s="238" t="s">
        <v>87</v>
      </c>
      <c r="AY145" s="18" t="s">
        <v>153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160</v>
      </c>
      <c r="BM145" s="238" t="s">
        <v>287</v>
      </c>
    </row>
    <row r="146" s="2" customFormat="1">
      <c r="A146" s="39"/>
      <c r="B146" s="40"/>
      <c r="C146" s="41"/>
      <c r="D146" s="240" t="s">
        <v>162</v>
      </c>
      <c r="E146" s="41"/>
      <c r="F146" s="241" t="s">
        <v>288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162</v>
      </c>
      <c r="AU146" s="18" t="s">
        <v>87</v>
      </c>
    </row>
    <row r="147" s="2" customFormat="1">
      <c r="A147" s="39"/>
      <c r="B147" s="40"/>
      <c r="C147" s="41"/>
      <c r="D147" s="240" t="s">
        <v>218</v>
      </c>
      <c r="E147" s="41"/>
      <c r="F147" s="277" t="s">
        <v>289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218</v>
      </c>
      <c r="AU147" s="18" t="s">
        <v>87</v>
      </c>
    </row>
    <row r="148" s="13" customFormat="1">
      <c r="A148" s="13"/>
      <c r="B148" s="245"/>
      <c r="C148" s="246"/>
      <c r="D148" s="240" t="s">
        <v>164</v>
      </c>
      <c r="E148" s="247" t="s">
        <v>1</v>
      </c>
      <c r="F148" s="248" t="s">
        <v>1213</v>
      </c>
      <c r="G148" s="246"/>
      <c r="H148" s="249">
        <v>16.545999999999999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164</v>
      </c>
      <c r="AU148" s="255" t="s">
        <v>87</v>
      </c>
      <c r="AV148" s="13" t="s">
        <v>87</v>
      </c>
      <c r="AW148" s="13" t="s">
        <v>34</v>
      </c>
      <c r="AX148" s="13" t="s">
        <v>85</v>
      </c>
      <c r="AY148" s="255" t="s">
        <v>153</v>
      </c>
    </row>
    <row r="149" s="2" customFormat="1" ht="24.15" customHeight="1">
      <c r="A149" s="39"/>
      <c r="B149" s="40"/>
      <c r="C149" s="227" t="s">
        <v>178</v>
      </c>
      <c r="D149" s="227" t="s">
        <v>155</v>
      </c>
      <c r="E149" s="228" t="s">
        <v>293</v>
      </c>
      <c r="F149" s="229" t="s">
        <v>294</v>
      </c>
      <c r="G149" s="230" t="s">
        <v>181</v>
      </c>
      <c r="H149" s="231">
        <v>35.07</v>
      </c>
      <c r="I149" s="232"/>
      <c r="J149" s="233">
        <f>ROUND(I149*H149,2)</f>
        <v>0</v>
      </c>
      <c r="K149" s="229" t="s">
        <v>159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160</v>
      </c>
      <c r="AT149" s="238" t="s">
        <v>155</v>
      </c>
      <c r="AU149" s="238" t="s">
        <v>87</v>
      </c>
      <c r="AY149" s="18" t="s">
        <v>153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160</v>
      </c>
      <c r="BM149" s="238" t="s">
        <v>1214</v>
      </c>
    </row>
    <row r="150" s="2" customFormat="1">
      <c r="A150" s="39"/>
      <c r="B150" s="40"/>
      <c r="C150" s="41"/>
      <c r="D150" s="240" t="s">
        <v>162</v>
      </c>
      <c r="E150" s="41"/>
      <c r="F150" s="241" t="s">
        <v>296</v>
      </c>
      <c r="G150" s="41"/>
      <c r="H150" s="41"/>
      <c r="I150" s="242"/>
      <c r="J150" s="41"/>
      <c r="K150" s="41"/>
      <c r="L150" s="45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162</v>
      </c>
      <c r="AU150" s="18" t="s">
        <v>87</v>
      </c>
    </row>
    <row r="151" s="13" customFormat="1">
      <c r="A151" s="13"/>
      <c r="B151" s="245"/>
      <c r="C151" s="246"/>
      <c r="D151" s="240" t="s">
        <v>164</v>
      </c>
      <c r="E151" s="247" t="s">
        <v>1</v>
      </c>
      <c r="F151" s="248" t="s">
        <v>1215</v>
      </c>
      <c r="G151" s="246"/>
      <c r="H151" s="249">
        <v>35.07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164</v>
      </c>
      <c r="AU151" s="255" t="s">
        <v>87</v>
      </c>
      <c r="AV151" s="13" t="s">
        <v>87</v>
      </c>
      <c r="AW151" s="13" t="s">
        <v>34</v>
      </c>
      <c r="AX151" s="13" t="s">
        <v>78</v>
      </c>
      <c r="AY151" s="255" t="s">
        <v>153</v>
      </c>
    </row>
    <row r="152" s="15" customFormat="1">
      <c r="A152" s="15"/>
      <c r="B152" s="266"/>
      <c r="C152" s="267"/>
      <c r="D152" s="240" t="s">
        <v>164</v>
      </c>
      <c r="E152" s="268" t="s">
        <v>1</v>
      </c>
      <c r="F152" s="269" t="s">
        <v>198</v>
      </c>
      <c r="G152" s="267"/>
      <c r="H152" s="270">
        <v>35.07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6" t="s">
        <v>164</v>
      </c>
      <c r="AU152" s="276" t="s">
        <v>87</v>
      </c>
      <c r="AV152" s="15" t="s">
        <v>160</v>
      </c>
      <c r="AW152" s="15" t="s">
        <v>34</v>
      </c>
      <c r="AX152" s="15" t="s">
        <v>85</v>
      </c>
      <c r="AY152" s="276" t="s">
        <v>153</v>
      </c>
    </row>
    <row r="153" s="2" customFormat="1" ht="33" customHeight="1">
      <c r="A153" s="39"/>
      <c r="B153" s="40"/>
      <c r="C153" s="227" t="s">
        <v>185</v>
      </c>
      <c r="D153" s="227" t="s">
        <v>155</v>
      </c>
      <c r="E153" s="228" t="s">
        <v>300</v>
      </c>
      <c r="F153" s="229" t="s">
        <v>301</v>
      </c>
      <c r="G153" s="230" t="s">
        <v>302</v>
      </c>
      <c r="H153" s="231">
        <v>29.783000000000001</v>
      </c>
      <c r="I153" s="232"/>
      <c r="J153" s="233">
        <f>ROUND(I153*H153,2)</f>
        <v>0</v>
      </c>
      <c r="K153" s="229" t="s">
        <v>159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160</v>
      </c>
      <c r="AT153" s="238" t="s">
        <v>155</v>
      </c>
      <c r="AU153" s="238" t="s">
        <v>87</v>
      </c>
      <c r="AY153" s="18" t="s">
        <v>153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160</v>
      </c>
      <c r="BM153" s="238" t="s">
        <v>303</v>
      </c>
    </row>
    <row r="154" s="2" customFormat="1">
      <c r="A154" s="39"/>
      <c r="B154" s="40"/>
      <c r="C154" s="41"/>
      <c r="D154" s="240" t="s">
        <v>162</v>
      </c>
      <c r="E154" s="41"/>
      <c r="F154" s="241" t="s">
        <v>304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162</v>
      </c>
      <c r="AU154" s="18" t="s">
        <v>87</v>
      </c>
    </row>
    <row r="155" s="13" customFormat="1">
      <c r="A155" s="13"/>
      <c r="B155" s="245"/>
      <c r="C155" s="246"/>
      <c r="D155" s="240" t="s">
        <v>164</v>
      </c>
      <c r="E155" s="247" t="s">
        <v>1</v>
      </c>
      <c r="F155" s="248" t="s">
        <v>1216</v>
      </c>
      <c r="G155" s="246"/>
      <c r="H155" s="249">
        <v>16.545999999999999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5" t="s">
        <v>164</v>
      </c>
      <c r="AU155" s="255" t="s">
        <v>87</v>
      </c>
      <c r="AV155" s="13" t="s">
        <v>87</v>
      </c>
      <c r="AW155" s="13" t="s">
        <v>34</v>
      </c>
      <c r="AX155" s="13" t="s">
        <v>85</v>
      </c>
      <c r="AY155" s="255" t="s">
        <v>153</v>
      </c>
    </row>
    <row r="156" s="13" customFormat="1">
      <c r="A156" s="13"/>
      <c r="B156" s="245"/>
      <c r="C156" s="246"/>
      <c r="D156" s="240" t="s">
        <v>164</v>
      </c>
      <c r="E156" s="246"/>
      <c r="F156" s="248" t="s">
        <v>1217</v>
      </c>
      <c r="G156" s="246"/>
      <c r="H156" s="249">
        <v>29.783000000000001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5" t="s">
        <v>164</v>
      </c>
      <c r="AU156" s="255" t="s">
        <v>87</v>
      </c>
      <c r="AV156" s="13" t="s">
        <v>87</v>
      </c>
      <c r="AW156" s="13" t="s">
        <v>4</v>
      </c>
      <c r="AX156" s="13" t="s">
        <v>85</v>
      </c>
      <c r="AY156" s="255" t="s">
        <v>153</v>
      </c>
    </row>
    <row r="157" s="2" customFormat="1" ht="16.5" customHeight="1">
      <c r="A157" s="39"/>
      <c r="B157" s="40"/>
      <c r="C157" s="227" t="s">
        <v>199</v>
      </c>
      <c r="D157" s="227" t="s">
        <v>155</v>
      </c>
      <c r="E157" s="228" t="s">
        <v>308</v>
      </c>
      <c r="F157" s="229" t="s">
        <v>309</v>
      </c>
      <c r="G157" s="230" t="s">
        <v>181</v>
      </c>
      <c r="H157" s="231">
        <v>1.1850000000000001</v>
      </c>
      <c r="I157" s="232"/>
      <c r="J157" s="233">
        <f>ROUND(I157*H157,2)</f>
        <v>0</v>
      </c>
      <c r="K157" s="229" t="s">
        <v>159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160</v>
      </c>
      <c r="AT157" s="238" t="s">
        <v>155</v>
      </c>
      <c r="AU157" s="238" t="s">
        <v>87</v>
      </c>
      <c r="AY157" s="18" t="s">
        <v>153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160</v>
      </c>
      <c r="BM157" s="238" t="s">
        <v>1218</v>
      </c>
    </row>
    <row r="158" s="2" customFormat="1">
      <c r="A158" s="39"/>
      <c r="B158" s="40"/>
      <c r="C158" s="41"/>
      <c r="D158" s="240" t="s">
        <v>162</v>
      </c>
      <c r="E158" s="41"/>
      <c r="F158" s="241" t="s">
        <v>311</v>
      </c>
      <c r="G158" s="41"/>
      <c r="H158" s="41"/>
      <c r="I158" s="242"/>
      <c r="J158" s="41"/>
      <c r="K158" s="41"/>
      <c r="L158" s="45"/>
      <c r="M158" s="243"/>
      <c r="N158" s="24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162</v>
      </c>
      <c r="AU158" s="18" t="s">
        <v>87</v>
      </c>
    </row>
    <row r="159" s="13" customFormat="1">
      <c r="A159" s="13"/>
      <c r="B159" s="245"/>
      <c r="C159" s="246"/>
      <c r="D159" s="240" t="s">
        <v>164</v>
      </c>
      <c r="E159" s="247" t="s">
        <v>1</v>
      </c>
      <c r="F159" s="248" t="s">
        <v>1219</v>
      </c>
      <c r="G159" s="246"/>
      <c r="H159" s="249">
        <v>1.1850000000000001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164</v>
      </c>
      <c r="AU159" s="255" t="s">
        <v>87</v>
      </c>
      <c r="AV159" s="13" t="s">
        <v>87</v>
      </c>
      <c r="AW159" s="13" t="s">
        <v>34</v>
      </c>
      <c r="AX159" s="13" t="s">
        <v>85</v>
      </c>
      <c r="AY159" s="255" t="s">
        <v>153</v>
      </c>
    </row>
    <row r="160" s="2" customFormat="1" ht="37.8" customHeight="1">
      <c r="A160" s="39"/>
      <c r="B160" s="40"/>
      <c r="C160" s="227" t="s">
        <v>206</v>
      </c>
      <c r="D160" s="227" t="s">
        <v>155</v>
      </c>
      <c r="E160" s="228" t="s">
        <v>1220</v>
      </c>
      <c r="F160" s="229" t="s">
        <v>1221</v>
      </c>
      <c r="G160" s="230" t="s">
        <v>323</v>
      </c>
      <c r="H160" s="231">
        <v>342.10000000000002</v>
      </c>
      <c r="I160" s="232"/>
      <c r="J160" s="233">
        <f>ROUND(I160*H160,2)</f>
        <v>0</v>
      </c>
      <c r="K160" s="229" t="s">
        <v>159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160</v>
      </c>
      <c r="AT160" s="238" t="s">
        <v>155</v>
      </c>
      <c r="AU160" s="238" t="s">
        <v>87</v>
      </c>
      <c r="AY160" s="18" t="s">
        <v>153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160</v>
      </c>
      <c r="BM160" s="238" t="s">
        <v>1222</v>
      </c>
    </row>
    <row r="161" s="2" customFormat="1">
      <c r="A161" s="39"/>
      <c r="B161" s="40"/>
      <c r="C161" s="41"/>
      <c r="D161" s="240" t="s">
        <v>162</v>
      </c>
      <c r="E161" s="41"/>
      <c r="F161" s="241" t="s">
        <v>1223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87</v>
      </c>
    </row>
    <row r="162" s="13" customFormat="1">
      <c r="A162" s="13"/>
      <c r="B162" s="245"/>
      <c r="C162" s="246"/>
      <c r="D162" s="240" t="s">
        <v>164</v>
      </c>
      <c r="E162" s="247" t="s">
        <v>1</v>
      </c>
      <c r="F162" s="248" t="s">
        <v>1224</v>
      </c>
      <c r="G162" s="246"/>
      <c r="H162" s="249">
        <v>342.10000000000002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164</v>
      </c>
      <c r="AU162" s="255" t="s">
        <v>87</v>
      </c>
      <c r="AV162" s="13" t="s">
        <v>87</v>
      </c>
      <c r="AW162" s="13" t="s">
        <v>34</v>
      </c>
      <c r="AX162" s="13" t="s">
        <v>85</v>
      </c>
      <c r="AY162" s="255" t="s">
        <v>153</v>
      </c>
    </row>
    <row r="163" s="2" customFormat="1" ht="33" customHeight="1">
      <c r="A163" s="39"/>
      <c r="B163" s="40"/>
      <c r="C163" s="227" t="s">
        <v>213</v>
      </c>
      <c r="D163" s="227" t="s">
        <v>155</v>
      </c>
      <c r="E163" s="228" t="s">
        <v>1225</v>
      </c>
      <c r="F163" s="229" t="s">
        <v>1226</v>
      </c>
      <c r="G163" s="230" t="s">
        <v>323</v>
      </c>
      <c r="H163" s="231">
        <v>342.10000000000002</v>
      </c>
      <c r="I163" s="232"/>
      <c r="J163" s="233">
        <f>ROUND(I163*H163,2)</f>
        <v>0</v>
      </c>
      <c r="K163" s="229" t="s">
        <v>159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160</v>
      </c>
      <c r="AT163" s="238" t="s">
        <v>155</v>
      </c>
      <c r="AU163" s="238" t="s">
        <v>87</v>
      </c>
      <c r="AY163" s="18" t="s">
        <v>153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160</v>
      </c>
      <c r="BM163" s="238" t="s">
        <v>1227</v>
      </c>
    </row>
    <row r="164" s="2" customFormat="1">
      <c r="A164" s="39"/>
      <c r="B164" s="40"/>
      <c r="C164" s="41"/>
      <c r="D164" s="240" t="s">
        <v>162</v>
      </c>
      <c r="E164" s="41"/>
      <c r="F164" s="241" t="s">
        <v>1228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87</v>
      </c>
    </row>
    <row r="165" s="13" customFormat="1">
      <c r="A165" s="13"/>
      <c r="B165" s="245"/>
      <c r="C165" s="246"/>
      <c r="D165" s="240" t="s">
        <v>164</v>
      </c>
      <c r="E165" s="247" t="s">
        <v>1</v>
      </c>
      <c r="F165" s="248" t="s">
        <v>1224</v>
      </c>
      <c r="G165" s="246"/>
      <c r="H165" s="249">
        <v>342.10000000000002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164</v>
      </c>
      <c r="AU165" s="255" t="s">
        <v>87</v>
      </c>
      <c r="AV165" s="13" t="s">
        <v>87</v>
      </c>
      <c r="AW165" s="13" t="s">
        <v>34</v>
      </c>
      <c r="AX165" s="13" t="s">
        <v>85</v>
      </c>
      <c r="AY165" s="255" t="s">
        <v>153</v>
      </c>
    </row>
    <row r="166" s="2" customFormat="1" ht="16.5" customHeight="1">
      <c r="A166" s="39"/>
      <c r="B166" s="40"/>
      <c r="C166" s="278" t="s">
        <v>220</v>
      </c>
      <c r="D166" s="278" t="s">
        <v>341</v>
      </c>
      <c r="E166" s="279" t="s">
        <v>1229</v>
      </c>
      <c r="F166" s="280" t="s">
        <v>1230</v>
      </c>
      <c r="G166" s="281" t="s">
        <v>302</v>
      </c>
      <c r="H166" s="282">
        <v>29.241</v>
      </c>
      <c r="I166" s="283"/>
      <c r="J166" s="284">
        <f>ROUND(I166*H166,2)</f>
        <v>0</v>
      </c>
      <c r="K166" s="280" t="s">
        <v>159</v>
      </c>
      <c r="L166" s="285"/>
      <c r="M166" s="286" t="s">
        <v>1</v>
      </c>
      <c r="N166" s="287" t="s">
        <v>43</v>
      </c>
      <c r="O166" s="92"/>
      <c r="P166" s="236">
        <f>O166*H166</f>
        <v>0</v>
      </c>
      <c r="Q166" s="236">
        <v>1</v>
      </c>
      <c r="R166" s="236">
        <f>Q166*H166</f>
        <v>29.241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206</v>
      </c>
      <c r="AT166" s="238" t="s">
        <v>341</v>
      </c>
      <c r="AU166" s="238" t="s">
        <v>87</v>
      </c>
      <c r="AY166" s="18" t="s">
        <v>153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160</v>
      </c>
      <c r="BM166" s="238" t="s">
        <v>1231</v>
      </c>
    </row>
    <row r="167" s="2" customFormat="1">
      <c r="A167" s="39"/>
      <c r="B167" s="40"/>
      <c r="C167" s="41"/>
      <c r="D167" s="240" t="s">
        <v>162</v>
      </c>
      <c r="E167" s="41"/>
      <c r="F167" s="241" t="s">
        <v>1230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162</v>
      </c>
      <c r="AU167" s="18" t="s">
        <v>87</v>
      </c>
    </row>
    <row r="168" s="13" customFormat="1">
      <c r="A168" s="13"/>
      <c r="B168" s="245"/>
      <c r="C168" s="246"/>
      <c r="D168" s="240" t="s">
        <v>164</v>
      </c>
      <c r="E168" s="247" t="s">
        <v>1</v>
      </c>
      <c r="F168" s="248" t="s">
        <v>1232</v>
      </c>
      <c r="G168" s="246"/>
      <c r="H168" s="249">
        <v>51.314999999999998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164</v>
      </c>
      <c r="AU168" s="255" t="s">
        <v>87</v>
      </c>
      <c r="AV168" s="13" t="s">
        <v>87</v>
      </c>
      <c r="AW168" s="13" t="s">
        <v>34</v>
      </c>
      <c r="AX168" s="13" t="s">
        <v>78</v>
      </c>
      <c r="AY168" s="255" t="s">
        <v>153</v>
      </c>
    </row>
    <row r="169" s="13" customFormat="1">
      <c r="A169" s="13"/>
      <c r="B169" s="245"/>
      <c r="C169" s="246"/>
      <c r="D169" s="240" t="s">
        <v>164</v>
      </c>
      <c r="E169" s="247" t="s">
        <v>1</v>
      </c>
      <c r="F169" s="248" t="s">
        <v>1233</v>
      </c>
      <c r="G169" s="246"/>
      <c r="H169" s="249">
        <v>-35.07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164</v>
      </c>
      <c r="AU169" s="255" t="s">
        <v>87</v>
      </c>
      <c r="AV169" s="13" t="s">
        <v>87</v>
      </c>
      <c r="AW169" s="13" t="s">
        <v>34</v>
      </c>
      <c r="AX169" s="13" t="s">
        <v>78</v>
      </c>
      <c r="AY169" s="255" t="s">
        <v>153</v>
      </c>
    </row>
    <row r="170" s="15" customFormat="1">
      <c r="A170" s="15"/>
      <c r="B170" s="266"/>
      <c r="C170" s="267"/>
      <c r="D170" s="240" t="s">
        <v>164</v>
      </c>
      <c r="E170" s="268" t="s">
        <v>1</v>
      </c>
      <c r="F170" s="269" t="s">
        <v>198</v>
      </c>
      <c r="G170" s="267"/>
      <c r="H170" s="270">
        <v>16.244999999999997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6" t="s">
        <v>164</v>
      </c>
      <c r="AU170" s="276" t="s">
        <v>87</v>
      </c>
      <c r="AV170" s="15" t="s">
        <v>160</v>
      </c>
      <c r="AW170" s="15" t="s">
        <v>34</v>
      </c>
      <c r="AX170" s="15" t="s">
        <v>85</v>
      </c>
      <c r="AY170" s="276" t="s">
        <v>153</v>
      </c>
    </row>
    <row r="171" s="13" customFormat="1">
      <c r="A171" s="13"/>
      <c r="B171" s="245"/>
      <c r="C171" s="246"/>
      <c r="D171" s="240" t="s">
        <v>164</v>
      </c>
      <c r="E171" s="246"/>
      <c r="F171" s="248" t="s">
        <v>1234</v>
      </c>
      <c r="G171" s="246"/>
      <c r="H171" s="249">
        <v>29.241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164</v>
      </c>
      <c r="AU171" s="255" t="s">
        <v>87</v>
      </c>
      <c r="AV171" s="13" t="s">
        <v>87</v>
      </c>
      <c r="AW171" s="13" t="s">
        <v>4</v>
      </c>
      <c r="AX171" s="13" t="s">
        <v>85</v>
      </c>
      <c r="AY171" s="255" t="s">
        <v>153</v>
      </c>
    </row>
    <row r="172" s="2" customFormat="1" ht="24.15" customHeight="1">
      <c r="A172" s="39"/>
      <c r="B172" s="40"/>
      <c r="C172" s="227" t="s">
        <v>225</v>
      </c>
      <c r="D172" s="227" t="s">
        <v>155</v>
      </c>
      <c r="E172" s="228" t="s">
        <v>1235</v>
      </c>
      <c r="F172" s="229" t="s">
        <v>1236</v>
      </c>
      <c r="G172" s="230" t="s">
        <v>323</v>
      </c>
      <c r="H172" s="231">
        <v>342.10000000000002</v>
      </c>
      <c r="I172" s="232"/>
      <c r="J172" s="233">
        <f>ROUND(I172*H172,2)</f>
        <v>0</v>
      </c>
      <c r="K172" s="229" t="s">
        <v>159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160</v>
      </c>
      <c r="AT172" s="238" t="s">
        <v>155</v>
      </c>
      <c r="AU172" s="238" t="s">
        <v>87</v>
      </c>
      <c r="AY172" s="18" t="s">
        <v>153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160</v>
      </c>
      <c r="BM172" s="238" t="s">
        <v>1237</v>
      </c>
    </row>
    <row r="173" s="2" customFormat="1">
      <c r="A173" s="39"/>
      <c r="B173" s="40"/>
      <c r="C173" s="41"/>
      <c r="D173" s="240" t="s">
        <v>162</v>
      </c>
      <c r="E173" s="41"/>
      <c r="F173" s="241" t="s">
        <v>1238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162</v>
      </c>
      <c r="AU173" s="18" t="s">
        <v>87</v>
      </c>
    </row>
    <row r="174" s="13" customFormat="1">
      <c r="A174" s="13"/>
      <c r="B174" s="245"/>
      <c r="C174" s="246"/>
      <c r="D174" s="240" t="s">
        <v>164</v>
      </c>
      <c r="E174" s="247" t="s">
        <v>1</v>
      </c>
      <c r="F174" s="248" t="s">
        <v>1224</v>
      </c>
      <c r="G174" s="246"/>
      <c r="H174" s="249">
        <v>342.10000000000002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164</v>
      </c>
      <c r="AU174" s="255" t="s">
        <v>87</v>
      </c>
      <c r="AV174" s="13" t="s">
        <v>87</v>
      </c>
      <c r="AW174" s="13" t="s">
        <v>34</v>
      </c>
      <c r="AX174" s="13" t="s">
        <v>85</v>
      </c>
      <c r="AY174" s="255" t="s">
        <v>153</v>
      </c>
    </row>
    <row r="175" s="2" customFormat="1" ht="16.5" customHeight="1">
      <c r="A175" s="39"/>
      <c r="B175" s="40"/>
      <c r="C175" s="278" t="s">
        <v>230</v>
      </c>
      <c r="D175" s="278" t="s">
        <v>341</v>
      </c>
      <c r="E175" s="279" t="s">
        <v>1239</v>
      </c>
      <c r="F175" s="280" t="s">
        <v>1240</v>
      </c>
      <c r="G175" s="281" t="s">
        <v>886</v>
      </c>
      <c r="H175" s="282">
        <v>10.263</v>
      </c>
      <c r="I175" s="283"/>
      <c r="J175" s="284">
        <f>ROUND(I175*H175,2)</f>
        <v>0</v>
      </c>
      <c r="K175" s="280" t="s">
        <v>159</v>
      </c>
      <c r="L175" s="285"/>
      <c r="M175" s="286" t="s">
        <v>1</v>
      </c>
      <c r="N175" s="287" t="s">
        <v>43</v>
      </c>
      <c r="O175" s="92"/>
      <c r="P175" s="236">
        <f>O175*H175</f>
        <v>0</v>
      </c>
      <c r="Q175" s="236">
        <v>0.001</v>
      </c>
      <c r="R175" s="236">
        <f>Q175*H175</f>
        <v>0.010263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206</v>
      </c>
      <c r="AT175" s="238" t="s">
        <v>341</v>
      </c>
      <c r="AU175" s="238" t="s">
        <v>87</v>
      </c>
      <c r="AY175" s="18" t="s">
        <v>153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160</v>
      </c>
      <c r="BM175" s="238" t="s">
        <v>1241</v>
      </c>
    </row>
    <row r="176" s="2" customFormat="1">
      <c r="A176" s="39"/>
      <c r="B176" s="40"/>
      <c r="C176" s="41"/>
      <c r="D176" s="240" t="s">
        <v>162</v>
      </c>
      <c r="E176" s="41"/>
      <c r="F176" s="241" t="s">
        <v>1240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162</v>
      </c>
      <c r="AU176" s="18" t="s">
        <v>87</v>
      </c>
    </row>
    <row r="177" s="13" customFormat="1">
      <c r="A177" s="13"/>
      <c r="B177" s="245"/>
      <c r="C177" s="246"/>
      <c r="D177" s="240" t="s">
        <v>164</v>
      </c>
      <c r="E177" s="247" t="s">
        <v>1</v>
      </c>
      <c r="F177" s="248" t="s">
        <v>1242</v>
      </c>
      <c r="G177" s="246"/>
      <c r="H177" s="249">
        <v>10.263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164</v>
      </c>
      <c r="AU177" s="255" t="s">
        <v>87</v>
      </c>
      <c r="AV177" s="13" t="s">
        <v>87</v>
      </c>
      <c r="AW177" s="13" t="s">
        <v>34</v>
      </c>
      <c r="AX177" s="13" t="s">
        <v>85</v>
      </c>
      <c r="AY177" s="255" t="s">
        <v>153</v>
      </c>
    </row>
    <row r="178" s="2" customFormat="1" ht="24.15" customHeight="1">
      <c r="A178" s="39"/>
      <c r="B178" s="40"/>
      <c r="C178" s="227" t="s">
        <v>235</v>
      </c>
      <c r="D178" s="227" t="s">
        <v>155</v>
      </c>
      <c r="E178" s="228" t="s">
        <v>321</v>
      </c>
      <c r="F178" s="229" t="s">
        <v>322</v>
      </c>
      <c r="G178" s="230" t="s">
        <v>323</v>
      </c>
      <c r="H178" s="231">
        <v>78.930000000000007</v>
      </c>
      <c r="I178" s="232"/>
      <c r="J178" s="233">
        <f>ROUND(I178*H178,2)</f>
        <v>0</v>
      </c>
      <c r="K178" s="229" t="s">
        <v>159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160</v>
      </c>
      <c r="AT178" s="238" t="s">
        <v>155</v>
      </c>
      <c r="AU178" s="238" t="s">
        <v>87</v>
      </c>
      <c r="AY178" s="18" t="s">
        <v>153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160</v>
      </c>
      <c r="BM178" s="238" t="s">
        <v>324</v>
      </c>
    </row>
    <row r="179" s="2" customFormat="1">
      <c r="A179" s="39"/>
      <c r="B179" s="40"/>
      <c r="C179" s="41"/>
      <c r="D179" s="240" t="s">
        <v>162</v>
      </c>
      <c r="E179" s="41"/>
      <c r="F179" s="241" t="s">
        <v>325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162</v>
      </c>
      <c r="AU179" s="18" t="s">
        <v>87</v>
      </c>
    </row>
    <row r="180" s="13" customFormat="1">
      <c r="A180" s="13"/>
      <c r="B180" s="245"/>
      <c r="C180" s="246"/>
      <c r="D180" s="240" t="s">
        <v>164</v>
      </c>
      <c r="E180" s="247" t="s">
        <v>1</v>
      </c>
      <c r="F180" s="248" t="s">
        <v>1243</v>
      </c>
      <c r="G180" s="246"/>
      <c r="H180" s="249">
        <v>78.930000000000007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164</v>
      </c>
      <c r="AU180" s="255" t="s">
        <v>87</v>
      </c>
      <c r="AV180" s="13" t="s">
        <v>87</v>
      </c>
      <c r="AW180" s="13" t="s">
        <v>34</v>
      </c>
      <c r="AX180" s="13" t="s">
        <v>85</v>
      </c>
      <c r="AY180" s="255" t="s">
        <v>153</v>
      </c>
    </row>
    <row r="181" s="2" customFormat="1" ht="33" customHeight="1">
      <c r="A181" s="39"/>
      <c r="B181" s="40"/>
      <c r="C181" s="227" t="s">
        <v>240</v>
      </c>
      <c r="D181" s="227" t="s">
        <v>155</v>
      </c>
      <c r="E181" s="228" t="s">
        <v>1244</v>
      </c>
      <c r="F181" s="229" t="s">
        <v>1245</v>
      </c>
      <c r="G181" s="230" t="s">
        <v>158</v>
      </c>
      <c r="H181" s="231">
        <v>1</v>
      </c>
      <c r="I181" s="232"/>
      <c r="J181" s="233">
        <f>ROUND(I181*H181,2)</f>
        <v>0</v>
      </c>
      <c r="K181" s="229" t="s">
        <v>159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160</v>
      </c>
      <c r="AT181" s="238" t="s">
        <v>155</v>
      </c>
      <c r="AU181" s="238" t="s">
        <v>87</v>
      </c>
      <c r="AY181" s="18" t="s">
        <v>153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160</v>
      </c>
      <c r="BM181" s="238" t="s">
        <v>1246</v>
      </c>
    </row>
    <row r="182" s="2" customFormat="1">
      <c r="A182" s="39"/>
      <c r="B182" s="40"/>
      <c r="C182" s="41"/>
      <c r="D182" s="240" t="s">
        <v>162</v>
      </c>
      <c r="E182" s="41"/>
      <c r="F182" s="241" t="s">
        <v>1247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162</v>
      </c>
      <c r="AU182" s="18" t="s">
        <v>87</v>
      </c>
    </row>
    <row r="183" s="13" customFormat="1">
      <c r="A183" s="13"/>
      <c r="B183" s="245"/>
      <c r="C183" s="246"/>
      <c r="D183" s="240" t="s">
        <v>164</v>
      </c>
      <c r="E183" s="247" t="s">
        <v>1</v>
      </c>
      <c r="F183" s="248" t="s">
        <v>85</v>
      </c>
      <c r="G183" s="246"/>
      <c r="H183" s="249">
        <v>1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5" t="s">
        <v>164</v>
      </c>
      <c r="AU183" s="255" t="s">
        <v>87</v>
      </c>
      <c r="AV183" s="13" t="s">
        <v>87</v>
      </c>
      <c r="AW183" s="13" t="s">
        <v>34</v>
      </c>
      <c r="AX183" s="13" t="s">
        <v>85</v>
      </c>
      <c r="AY183" s="255" t="s">
        <v>153</v>
      </c>
    </row>
    <row r="184" s="2" customFormat="1" ht="16.5" customHeight="1">
      <c r="A184" s="39"/>
      <c r="B184" s="40"/>
      <c r="C184" s="278" t="s">
        <v>8</v>
      </c>
      <c r="D184" s="278" t="s">
        <v>341</v>
      </c>
      <c r="E184" s="279" t="s">
        <v>1248</v>
      </c>
      <c r="F184" s="280" t="s">
        <v>1249</v>
      </c>
      <c r="G184" s="281" t="s">
        <v>181</v>
      </c>
      <c r="H184" s="282">
        <v>0.34999999999999998</v>
      </c>
      <c r="I184" s="283"/>
      <c r="J184" s="284">
        <f>ROUND(I184*H184,2)</f>
        <v>0</v>
      </c>
      <c r="K184" s="280" t="s">
        <v>159</v>
      </c>
      <c r="L184" s="285"/>
      <c r="M184" s="286" t="s">
        <v>1</v>
      </c>
      <c r="N184" s="287" t="s">
        <v>43</v>
      </c>
      <c r="O184" s="92"/>
      <c r="P184" s="236">
        <f>O184*H184</f>
        <v>0</v>
      </c>
      <c r="Q184" s="236">
        <v>0.22</v>
      </c>
      <c r="R184" s="236">
        <f>Q184*H184</f>
        <v>0.076999999999999999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206</v>
      </c>
      <c r="AT184" s="238" t="s">
        <v>341</v>
      </c>
      <c r="AU184" s="238" t="s">
        <v>87</v>
      </c>
      <c r="AY184" s="18" t="s">
        <v>153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160</v>
      </c>
      <c r="BM184" s="238" t="s">
        <v>1250</v>
      </c>
    </row>
    <row r="185" s="2" customFormat="1">
      <c r="A185" s="39"/>
      <c r="B185" s="40"/>
      <c r="C185" s="41"/>
      <c r="D185" s="240" t="s">
        <v>162</v>
      </c>
      <c r="E185" s="41"/>
      <c r="F185" s="241" t="s">
        <v>1249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162</v>
      </c>
      <c r="AU185" s="18" t="s">
        <v>87</v>
      </c>
    </row>
    <row r="186" s="13" customFormat="1">
      <c r="A186" s="13"/>
      <c r="B186" s="245"/>
      <c r="C186" s="246"/>
      <c r="D186" s="240" t="s">
        <v>164</v>
      </c>
      <c r="E186" s="247" t="s">
        <v>1</v>
      </c>
      <c r="F186" s="248" t="s">
        <v>1251</v>
      </c>
      <c r="G186" s="246"/>
      <c r="H186" s="249">
        <v>0.34999999999999998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164</v>
      </c>
      <c r="AU186" s="255" t="s">
        <v>87</v>
      </c>
      <c r="AV186" s="13" t="s">
        <v>87</v>
      </c>
      <c r="AW186" s="13" t="s">
        <v>34</v>
      </c>
      <c r="AX186" s="13" t="s">
        <v>85</v>
      </c>
      <c r="AY186" s="255" t="s">
        <v>153</v>
      </c>
    </row>
    <row r="187" s="2" customFormat="1" ht="33" customHeight="1">
      <c r="A187" s="39"/>
      <c r="B187" s="40"/>
      <c r="C187" s="227" t="s">
        <v>251</v>
      </c>
      <c r="D187" s="227" t="s">
        <v>155</v>
      </c>
      <c r="E187" s="228" t="s">
        <v>1252</v>
      </c>
      <c r="F187" s="229" t="s">
        <v>1253</v>
      </c>
      <c r="G187" s="230" t="s">
        <v>323</v>
      </c>
      <c r="H187" s="231">
        <v>342.10000000000002</v>
      </c>
      <c r="I187" s="232"/>
      <c r="J187" s="233">
        <f>ROUND(I187*H187,2)</f>
        <v>0</v>
      </c>
      <c r="K187" s="229" t="s">
        <v>159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160</v>
      </c>
      <c r="AT187" s="238" t="s">
        <v>155</v>
      </c>
      <c r="AU187" s="238" t="s">
        <v>87</v>
      </c>
      <c r="AY187" s="18" t="s">
        <v>153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160</v>
      </c>
      <c r="BM187" s="238" t="s">
        <v>1254</v>
      </c>
    </row>
    <row r="188" s="2" customFormat="1">
      <c r="A188" s="39"/>
      <c r="B188" s="40"/>
      <c r="C188" s="41"/>
      <c r="D188" s="240" t="s">
        <v>162</v>
      </c>
      <c r="E188" s="41"/>
      <c r="F188" s="241" t="s">
        <v>1255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162</v>
      </c>
      <c r="AU188" s="18" t="s">
        <v>87</v>
      </c>
    </row>
    <row r="189" s="13" customFormat="1">
      <c r="A189" s="13"/>
      <c r="B189" s="245"/>
      <c r="C189" s="246"/>
      <c r="D189" s="240" t="s">
        <v>164</v>
      </c>
      <c r="E189" s="247" t="s">
        <v>1</v>
      </c>
      <c r="F189" s="248" t="s">
        <v>1224</v>
      </c>
      <c r="G189" s="246"/>
      <c r="H189" s="249">
        <v>342.10000000000002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164</v>
      </c>
      <c r="AU189" s="255" t="s">
        <v>87</v>
      </c>
      <c r="AV189" s="13" t="s">
        <v>87</v>
      </c>
      <c r="AW189" s="13" t="s">
        <v>34</v>
      </c>
      <c r="AX189" s="13" t="s">
        <v>85</v>
      </c>
      <c r="AY189" s="255" t="s">
        <v>153</v>
      </c>
    </row>
    <row r="190" s="2" customFormat="1" ht="24.15" customHeight="1">
      <c r="A190" s="39"/>
      <c r="B190" s="40"/>
      <c r="C190" s="227" t="s">
        <v>257</v>
      </c>
      <c r="D190" s="227" t="s">
        <v>155</v>
      </c>
      <c r="E190" s="228" t="s">
        <v>1256</v>
      </c>
      <c r="F190" s="229" t="s">
        <v>1257</v>
      </c>
      <c r="G190" s="230" t="s">
        <v>158</v>
      </c>
      <c r="H190" s="231">
        <v>1</v>
      </c>
      <c r="I190" s="232"/>
      <c r="J190" s="233">
        <f>ROUND(I190*H190,2)</f>
        <v>0</v>
      </c>
      <c r="K190" s="229" t="s">
        <v>159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160</v>
      </c>
      <c r="AT190" s="238" t="s">
        <v>155</v>
      </c>
      <c r="AU190" s="238" t="s">
        <v>87</v>
      </c>
      <c r="AY190" s="18" t="s">
        <v>153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160</v>
      </c>
      <c r="BM190" s="238" t="s">
        <v>1258</v>
      </c>
    </row>
    <row r="191" s="2" customFormat="1">
      <c r="A191" s="39"/>
      <c r="B191" s="40"/>
      <c r="C191" s="41"/>
      <c r="D191" s="240" t="s">
        <v>162</v>
      </c>
      <c r="E191" s="41"/>
      <c r="F191" s="241" t="s">
        <v>1259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87</v>
      </c>
    </row>
    <row r="192" s="13" customFormat="1">
      <c r="A192" s="13"/>
      <c r="B192" s="245"/>
      <c r="C192" s="246"/>
      <c r="D192" s="240" t="s">
        <v>164</v>
      </c>
      <c r="E192" s="247" t="s">
        <v>1</v>
      </c>
      <c r="F192" s="248" t="s">
        <v>85</v>
      </c>
      <c r="G192" s="246"/>
      <c r="H192" s="249">
        <v>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164</v>
      </c>
      <c r="AU192" s="255" t="s">
        <v>87</v>
      </c>
      <c r="AV192" s="13" t="s">
        <v>87</v>
      </c>
      <c r="AW192" s="13" t="s">
        <v>34</v>
      </c>
      <c r="AX192" s="13" t="s">
        <v>85</v>
      </c>
      <c r="AY192" s="255" t="s">
        <v>153</v>
      </c>
    </row>
    <row r="193" s="2" customFormat="1" ht="21.75" customHeight="1">
      <c r="A193" s="39"/>
      <c r="B193" s="40"/>
      <c r="C193" s="278" t="s">
        <v>262</v>
      </c>
      <c r="D193" s="278" t="s">
        <v>341</v>
      </c>
      <c r="E193" s="279" t="s">
        <v>1260</v>
      </c>
      <c r="F193" s="280" t="s">
        <v>1261</v>
      </c>
      <c r="G193" s="281" t="s">
        <v>158</v>
      </c>
      <c r="H193" s="282">
        <v>1</v>
      </c>
      <c r="I193" s="283"/>
      <c r="J193" s="284">
        <f>ROUND(I193*H193,2)</f>
        <v>0</v>
      </c>
      <c r="K193" s="280" t="s">
        <v>1</v>
      </c>
      <c r="L193" s="285"/>
      <c r="M193" s="286" t="s">
        <v>1</v>
      </c>
      <c r="N193" s="287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206</v>
      </c>
      <c r="AT193" s="238" t="s">
        <v>341</v>
      </c>
      <c r="AU193" s="238" t="s">
        <v>87</v>
      </c>
      <c r="AY193" s="18" t="s">
        <v>153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160</v>
      </c>
      <c r="BM193" s="238" t="s">
        <v>1262</v>
      </c>
    </row>
    <row r="194" s="2" customFormat="1">
      <c r="A194" s="39"/>
      <c r="B194" s="40"/>
      <c r="C194" s="41"/>
      <c r="D194" s="240" t="s">
        <v>162</v>
      </c>
      <c r="E194" s="41"/>
      <c r="F194" s="241" t="s">
        <v>1263</v>
      </c>
      <c r="G194" s="41"/>
      <c r="H194" s="41"/>
      <c r="I194" s="242"/>
      <c r="J194" s="41"/>
      <c r="K194" s="41"/>
      <c r="L194" s="45"/>
      <c r="M194" s="243"/>
      <c r="N194" s="244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162</v>
      </c>
      <c r="AU194" s="18" t="s">
        <v>87</v>
      </c>
    </row>
    <row r="195" s="2" customFormat="1">
      <c r="A195" s="39"/>
      <c r="B195" s="40"/>
      <c r="C195" s="41"/>
      <c r="D195" s="240" t="s">
        <v>218</v>
      </c>
      <c r="E195" s="41"/>
      <c r="F195" s="277" t="s">
        <v>1264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218</v>
      </c>
      <c r="AU195" s="18" t="s">
        <v>87</v>
      </c>
    </row>
    <row r="196" s="13" customFormat="1">
      <c r="A196" s="13"/>
      <c r="B196" s="245"/>
      <c r="C196" s="246"/>
      <c r="D196" s="240" t="s">
        <v>164</v>
      </c>
      <c r="E196" s="247" t="s">
        <v>1</v>
      </c>
      <c r="F196" s="248" t="s">
        <v>85</v>
      </c>
      <c r="G196" s="246"/>
      <c r="H196" s="249">
        <v>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5" t="s">
        <v>164</v>
      </c>
      <c r="AU196" s="255" t="s">
        <v>87</v>
      </c>
      <c r="AV196" s="13" t="s">
        <v>87</v>
      </c>
      <c r="AW196" s="13" t="s">
        <v>34</v>
      </c>
      <c r="AX196" s="13" t="s">
        <v>85</v>
      </c>
      <c r="AY196" s="255" t="s">
        <v>153</v>
      </c>
    </row>
    <row r="197" s="2" customFormat="1" ht="24.15" customHeight="1">
      <c r="A197" s="39"/>
      <c r="B197" s="40"/>
      <c r="C197" s="227" t="s">
        <v>267</v>
      </c>
      <c r="D197" s="227" t="s">
        <v>155</v>
      </c>
      <c r="E197" s="228" t="s">
        <v>1265</v>
      </c>
      <c r="F197" s="229" t="s">
        <v>1266</v>
      </c>
      <c r="G197" s="230" t="s">
        <v>158</v>
      </c>
      <c r="H197" s="231">
        <v>1</v>
      </c>
      <c r="I197" s="232"/>
      <c r="J197" s="233">
        <f>ROUND(I197*H197,2)</f>
        <v>0</v>
      </c>
      <c r="K197" s="229" t="s">
        <v>159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6.0000000000000002E-05</v>
      </c>
      <c r="R197" s="236">
        <f>Q197*H197</f>
        <v>6.0000000000000002E-05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160</v>
      </c>
      <c r="AT197" s="238" t="s">
        <v>155</v>
      </c>
      <c r="AU197" s="238" t="s">
        <v>87</v>
      </c>
      <c r="AY197" s="18" t="s">
        <v>153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160</v>
      </c>
      <c r="BM197" s="238" t="s">
        <v>1267</v>
      </c>
    </row>
    <row r="198" s="2" customFormat="1">
      <c r="A198" s="39"/>
      <c r="B198" s="40"/>
      <c r="C198" s="41"/>
      <c r="D198" s="240" t="s">
        <v>162</v>
      </c>
      <c r="E198" s="41"/>
      <c r="F198" s="241" t="s">
        <v>1268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162</v>
      </c>
      <c r="AU198" s="18" t="s">
        <v>87</v>
      </c>
    </row>
    <row r="199" s="13" customFormat="1">
      <c r="A199" s="13"/>
      <c r="B199" s="245"/>
      <c r="C199" s="246"/>
      <c r="D199" s="240" t="s">
        <v>164</v>
      </c>
      <c r="E199" s="247" t="s">
        <v>1</v>
      </c>
      <c r="F199" s="248" t="s">
        <v>85</v>
      </c>
      <c r="G199" s="246"/>
      <c r="H199" s="249">
        <v>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164</v>
      </c>
      <c r="AU199" s="255" t="s">
        <v>87</v>
      </c>
      <c r="AV199" s="13" t="s">
        <v>87</v>
      </c>
      <c r="AW199" s="13" t="s">
        <v>34</v>
      </c>
      <c r="AX199" s="13" t="s">
        <v>85</v>
      </c>
      <c r="AY199" s="255" t="s">
        <v>153</v>
      </c>
    </row>
    <row r="200" s="2" customFormat="1" ht="21.75" customHeight="1">
      <c r="A200" s="39"/>
      <c r="B200" s="40"/>
      <c r="C200" s="278" t="s">
        <v>272</v>
      </c>
      <c r="D200" s="278" t="s">
        <v>341</v>
      </c>
      <c r="E200" s="279" t="s">
        <v>1269</v>
      </c>
      <c r="F200" s="280" t="s">
        <v>1270</v>
      </c>
      <c r="G200" s="281" t="s">
        <v>158</v>
      </c>
      <c r="H200" s="282">
        <v>3</v>
      </c>
      <c r="I200" s="283"/>
      <c r="J200" s="284">
        <f>ROUND(I200*H200,2)</f>
        <v>0</v>
      </c>
      <c r="K200" s="280" t="s">
        <v>159</v>
      </c>
      <c r="L200" s="285"/>
      <c r="M200" s="286" t="s">
        <v>1</v>
      </c>
      <c r="N200" s="287" t="s">
        <v>43</v>
      </c>
      <c r="O200" s="92"/>
      <c r="P200" s="236">
        <f>O200*H200</f>
        <v>0</v>
      </c>
      <c r="Q200" s="236">
        <v>0.0058999999999999999</v>
      </c>
      <c r="R200" s="236">
        <f>Q200*H200</f>
        <v>0.0177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206</v>
      </c>
      <c r="AT200" s="238" t="s">
        <v>341</v>
      </c>
      <c r="AU200" s="238" t="s">
        <v>87</v>
      </c>
      <c r="AY200" s="18" t="s">
        <v>153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160</v>
      </c>
      <c r="BM200" s="238" t="s">
        <v>1271</v>
      </c>
    </row>
    <row r="201" s="2" customFormat="1">
      <c r="A201" s="39"/>
      <c r="B201" s="40"/>
      <c r="C201" s="41"/>
      <c r="D201" s="240" t="s">
        <v>162</v>
      </c>
      <c r="E201" s="41"/>
      <c r="F201" s="241" t="s">
        <v>1270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87</v>
      </c>
    </row>
    <row r="202" s="13" customFormat="1">
      <c r="A202" s="13"/>
      <c r="B202" s="245"/>
      <c r="C202" s="246"/>
      <c r="D202" s="240" t="s">
        <v>164</v>
      </c>
      <c r="E202" s="247" t="s">
        <v>1</v>
      </c>
      <c r="F202" s="248" t="s">
        <v>1272</v>
      </c>
      <c r="G202" s="246"/>
      <c r="H202" s="249">
        <v>3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164</v>
      </c>
      <c r="AU202" s="255" t="s">
        <v>87</v>
      </c>
      <c r="AV202" s="13" t="s">
        <v>87</v>
      </c>
      <c r="AW202" s="13" t="s">
        <v>34</v>
      </c>
      <c r="AX202" s="13" t="s">
        <v>85</v>
      </c>
      <c r="AY202" s="255" t="s">
        <v>153</v>
      </c>
    </row>
    <row r="203" s="2" customFormat="1" ht="24.15" customHeight="1">
      <c r="A203" s="39"/>
      <c r="B203" s="40"/>
      <c r="C203" s="227" t="s">
        <v>7</v>
      </c>
      <c r="D203" s="227" t="s">
        <v>155</v>
      </c>
      <c r="E203" s="228" t="s">
        <v>1273</v>
      </c>
      <c r="F203" s="229" t="s">
        <v>1274</v>
      </c>
      <c r="G203" s="230" t="s">
        <v>158</v>
      </c>
      <c r="H203" s="231">
        <v>1</v>
      </c>
      <c r="I203" s="232"/>
      <c r="J203" s="233">
        <f>ROUND(I203*H203,2)</f>
        <v>0</v>
      </c>
      <c r="K203" s="229" t="s">
        <v>159</v>
      </c>
      <c r="L203" s="45"/>
      <c r="M203" s="234" t="s">
        <v>1</v>
      </c>
      <c r="N203" s="235" t="s">
        <v>43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160</v>
      </c>
      <c r="AT203" s="238" t="s">
        <v>155</v>
      </c>
      <c r="AU203" s="238" t="s">
        <v>87</v>
      </c>
      <c r="AY203" s="18" t="s">
        <v>153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160</v>
      </c>
      <c r="BM203" s="238" t="s">
        <v>1275</v>
      </c>
    </row>
    <row r="204" s="2" customFormat="1">
      <c r="A204" s="39"/>
      <c r="B204" s="40"/>
      <c r="C204" s="41"/>
      <c r="D204" s="240" t="s">
        <v>162</v>
      </c>
      <c r="E204" s="41"/>
      <c r="F204" s="241" t="s">
        <v>1276</v>
      </c>
      <c r="G204" s="41"/>
      <c r="H204" s="41"/>
      <c r="I204" s="242"/>
      <c r="J204" s="41"/>
      <c r="K204" s="41"/>
      <c r="L204" s="45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162</v>
      </c>
      <c r="AU204" s="18" t="s">
        <v>87</v>
      </c>
    </row>
    <row r="205" s="13" customFormat="1">
      <c r="A205" s="13"/>
      <c r="B205" s="245"/>
      <c r="C205" s="246"/>
      <c r="D205" s="240" t="s">
        <v>164</v>
      </c>
      <c r="E205" s="247" t="s">
        <v>1</v>
      </c>
      <c r="F205" s="248" t="s">
        <v>85</v>
      </c>
      <c r="G205" s="246"/>
      <c r="H205" s="249">
        <v>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5" t="s">
        <v>164</v>
      </c>
      <c r="AU205" s="255" t="s">
        <v>87</v>
      </c>
      <c r="AV205" s="13" t="s">
        <v>87</v>
      </c>
      <c r="AW205" s="13" t="s">
        <v>34</v>
      </c>
      <c r="AX205" s="13" t="s">
        <v>85</v>
      </c>
      <c r="AY205" s="255" t="s">
        <v>153</v>
      </c>
    </row>
    <row r="206" s="2" customFormat="1" ht="16.5" customHeight="1">
      <c r="A206" s="39"/>
      <c r="B206" s="40"/>
      <c r="C206" s="278" t="s">
        <v>284</v>
      </c>
      <c r="D206" s="278" t="s">
        <v>341</v>
      </c>
      <c r="E206" s="279" t="s">
        <v>1277</v>
      </c>
      <c r="F206" s="280" t="s">
        <v>1278</v>
      </c>
      <c r="G206" s="281" t="s">
        <v>302</v>
      </c>
      <c r="H206" s="282">
        <v>0.080000000000000002</v>
      </c>
      <c r="I206" s="283"/>
      <c r="J206" s="284">
        <f>ROUND(I206*H206,2)</f>
        <v>0</v>
      </c>
      <c r="K206" s="280" t="s">
        <v>159</v>
      </c>
      <c r="L206" s="285"/>
      <c r="M206" s="286" t="s">
        <v>1</v>
      </c>
      <c r="N206" s="287" t="s">
        <v>43</v>
      </c>
      <c r="O206" s="92"/>
      <c r="P206" s="236">
        <f>O206*H206</f>
        <v>0</v>
      </c>
      <c r="Q206" s="236">
        <v>1</v>
      </c>
      <c r="R206" s="236">
        <f>Q206*H206</f>
        <v>0.080000000000000002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206</v>
      </c>
      <c r="AT206" s="238" t="s">
        <v>341</v>
      </c>
      <c r="AU206" s="238" t="s">
        <v>87</v>
      </c>
      <c r="AY206" s="18" t="s">
        <v>153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160</v>
      </c>
      <c r="BM206" s="238" t="s">
        <v>1279</v>
      </c>
    </row>
    <row r="207" s="2" customFormat="1">
      <c r="A207" s="39"/>
      <c r="B207" s="40"/>
      <c r="C207" s="41"/>
      <c r="D207" s="240" t="s">
        <v>162</v>
      </c>
      <c r="E207" s="41"/>
      <c r="F207" s="241" t="s">
        <v>1278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162</v>
      </c>
      <c r="AU207" s="18" t="s">
        <v>87</v>
      </c>
    </row>
    <row r="208" s="13" customFormat="1">
      <c r="A208" s="13"/>
      <c r="B208" s="245"/>
      <c r="C208" s="246"/>
      <c r="D208" s="240" t="s">
        <v>164</v>
      </c>
      <c r="E208" s="247" t="s">
        <v>1</v>
      </c>
      <c r="F208" s="248" t="s">
        <v>1280</v>
      </c>
      <c r="G208" s="246"/>
      <c r="H208" s="249">
        <v>0.080000000000000002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5" t="s">
        <v>164</v>
      </c>
      <c r="AU208" s="255" t="s">
        <v>87</v>
      </c>
      <c r="AV208" s="13" t="s">
        <v>87</v>
      </c>
      <c r="AW208" s="13" t="s">
        <v>34</v>
      </c>
      <c r="AX208" s="13" t="s">
        <v>85</v>
      </c>
      <c r="AY208" s="255" t="s">
        <v>153</v>
      </c>
    </row>
    <row r="209" s="2" customFormat="1" ht="24.15" customHeight="1">
      <c r="A209" s="39"/>
      <c r="B209" s="40"/>
      <c r="C209" s="227" t="s">
        <v>292</v>
      </c>
      <c r="D209" s="227" t="s">
        <v>155</v>
      </c>
      <c r="E209" s="228" t="s">
        <v>1281</v>
      </c>
      <c r="F209" s="229" t="s">
        <v>1282</v>
      </c>
      <c r="G209" s="230" t="s">
        <v>323</v>
      </c>
      <c r="H209" s="231">
        <v>1</v>
      </c>
      <c r="I209" s="232"/>
      <c r="J209" s="233">
        <f>ROUND(I209*H209,2)</f>
        <v>0</v>
      </c>
      <c r="K209" s="229" t="s">
        <v>159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0.00036000000000000002</v>
      </c>
      <c r="R209" s="236">
        <f>Q209*H209</f>
        <v>0.00036000000000000002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160</v>
      </c>
      <c r="AT209" s="238" t="s">
        <v>155</v>
      </c>
      <c r="AU209" s="238" t="s">
        <v>87</v>
      </c>
      <c r="AY209" s="18" t="s">
        <v>153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160</v>
      </c>
      <c r="BM209" s="238" t="s">
        <v>1283</v>
      </c>
    </row>
    <row r="210" s="2" customFormat="1">
      <c r="A210" s="39"/>
      <c r="B210" s="40"/>
      <c r="C210" s="41"/>
      <c r="D210" s="240" t="s">
        <v>162</v>
      </c>
      <c r="E210" s="41"/>
      <c r="F210" s="241" t="s">
        <v>1284</v>
      </c>
      <c r="G210" s="41"/>
      <c r="H210" s="41"/>
      <c r="I210" s="242"/>
      <c r="J210" s="41"/>
      <c r="K210" s="41"/>
      <c r="L210" s="45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162</v>
      </c>
      <c r="AU210" s="18" t="s">
        <v>87</v>
      </c>
    </row>
    <row r="211" s="13" customFormat="1">
      <c r="A211" s="13"/>
      <c r="B211" s="245"/>
      <c r="C211" s="246"/>
      <c r="D211" s="240" t="s">
        <v>164</v>
      </c>
      <c r="E211" s="247" t="s">
        <v>1</v>
      </c>
      <c r="F211" s="248" t="s">
        <v>85</v>
      </c>
      <c r="G211" s="246"/>
      <c r="H211" s="249">
        <v>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5" t="s">
        <v>164</v>
      </c>
      <c r="AU211" s="255" t="s">
        <v>87</v>
      </c>
      <c r="AV211" s="13" t="s">
        <v>87</v>
      </c>
      <c r="AW211" s="13" t="s">
        <v>34</v>
      </c>
      <c r="AX211" s="13" t="s">
        <v>85</v>
      </c>
      <c r="AY211" s="255" t="s">
        <v>153</v>
      </c>
    </row>
    <row r="212" s="2" customFormat="1" ht="21.75" customHeight="1">
      <c r="A212" s="39"/>
      <c r="B212" s="40"/>
      <c r="C212" s="227" t="s">
        <v>299</v>
      </c>
      <c r="D212" s="227" t="s">
        <v>155</v>
      </c>
      <c r="E212" s="228" t="s">
        <v>1285</v>
      </c>
      <c r="F212" s="229" t="s">
        <v>1286</v>
      </c>
      <c r="G212" s="230" t="s">
        <v>158</v>
      </c>
      <c r="H212" s="231">
        <v>1</v>
      </c>
      <c r="I212" s="232"/>
      <c r="J212" s="233">
        <f>ROUND(I212*H212,2)</f>
        <v>0</v>
      </c>
      <c r="K212" s="229" t="s">
        <v>1</v>
      </c>
      <c r="L212" s="45"/>
      <c r="M212" s="234" t="s">
        <v>1</v>
      </c>
      <c r="N212" s="235" t="s">
        <v>43</v>
      </c>
      <c r="O212" s="92"/>
      <c r="P212" s="236">
        <f>O212*H212</f>
        <v>0</v>
      </c>
      <c r="Q212" s="236">
        <v>0.00036000000000000002</v>
      </c>
      <c r="R212" s="236">
        <f>Q212*H212</f>
        <v>0.00036000000000000002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160</v>
      </c>
      <c r="AT212" s="238" t="s">
        <v>155</v>
      </c>
      <c r="AU212" s="238" t="s">
        <v>87</v>
      </c>
      <c r="AY212" s="18" t="s">
        <v>153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160</v>
      </c>
      <c r="BM212" s="238" t="s">
        <v>1287</v>
      </c>
    </row>
    <row r="213" s="2" customFormat="1">
      <c r="A213" s="39"/>
      <c r="B213" s="40"/>
      <c r="C213" s="41"/>
      <c r="D213" s="240" t="s">
        <v>162</v>
      </c>
      <c r="E213" s="41"/>
      <c r="F213" s="241" t="s">
        <v>1288</v>
      </c>
      <c r="G213" s="41"/>
      <c r="H213" s="41"/>
      <c r="I213" s="242"/>
      <c r="J213" s="41"/>
      <c r="K213" s="41"/>
      <c r="L213" s="45"/>
      <c r="M213" s="243"/>
      <c r="N213" s="24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162</v>
      </c>
      <c r="AU213" s="18" t="s">
        <v>87</v>
      </c>
    </row>
    <row r="214" s="2" customFormat="1">
      <c r="A214" s="39"/>
      <c r="B214" s="40"/>
      <c r="C214" s="41"/>
      <c r="D214" s="240" t="s">
        <v>218</v>
      </c>
      <c r="E214" s="41"/>
      <c r="F214" s="277" t="s">
        <v>1289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218</v>
      </c>
      <c r="AU214" s="18" t="s">
        <v>87</v>
      </c>
    </row>
    <row r="215" s="13" customFormat="1">
      <c r="A215" s="13"/>
      <c r="B215" s="245"/>
      <c r="C215" s="246"/>
      <c r="D215" s="240" t="s">
        <v>164</v>
      </c>
      <c r="E215" s="247" t="s">
        <v>1</v>
      </c>
      <c r="F215" s="248" t="s">
        <v>85</v>
      </c>
      <c r="G215" s="246"/>
      <c r="H215" s="249">
        <v>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5" t="s">
        <v>164</v>
      </c>
      <c r="AU215" s="255" t="s">
        <v>87</v>
      </c>
      <c r="AV215" s="13" t="s">
        <v>87</v>
      </c>
      <c r="AW215" s="13" t="s">
        <v>34</v>
      </c>
      <c r="AX215" s="13" t="s">
        <v>85</v>
      </c>
      <c r="AY215" s="255" t="s">
        <v>153</v>
      </c>
    </row>
    <row r="216" s="2" customFormat="1" ht="33" customHeight="1">
      <c r="A216" s="39"/>
      <c r="B216" s="40"/>
      <c r="C216" s="227" t="s">
        <v>307</v>
      </c>
      <c r="D216" s="227" t="s">
        <v>155</v>
      </c>
      <c r="E216" s="228" t="s">
        <v>1290</v>
      </c>
      <c r="F216" s="229" t="s">
        <v>1291</v>
      </c>
      <c r="G216" s="230" t="s">
        <v>323</v>
      </c>
      <c r="H216" s="231">
        <v>342.10000000000002</v>
      </c>
      <c r="I216" s="232"/>
      <c r="J216" s="233">
        <f>ROUND(I216*H216,2)</f>
        <v>0</v>
      </c>
      <c r="K216" s="229" t="s">
        <v>159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160</v>
      </c>
      <c r="AT216" s="238" t="s">
        <v>155</v>
      </c>
      <c r="AU216" s="238" t="s">
        <v>87</v>
      </c>
      <c r="AY216" s="18" t="s">
        <v>153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160</v>
      </c>
      <c r="BM216" s="238" t="s">
        <v>1292</v>
      </c>
    </row>
    <row r="217" s="2" customFormat="1">
      <c r="A217" s="39"/>
      <c r="B217" s="40"/>
      <c r="C217" s="41"/>
      <c r="D217" s="240" t="s">
        <v>162</v>
      </c>
      <c r="E217" s="41"/>
      <c r="F217" s="241" t="s">
        <v>1293</v>
      </c>
      <c r="G217" s="41"/>
      <c r="H217" s="41"/>
      <c r="I217" s="242"/>
      <c r="J217" s="41"/>
      <c r="K217" s="41"/>
      <c r="L217" s="45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162</v>
      </c>
      <c r="AU217" s="18" t="s">
        <v>87</v>
      </c>
    </row>
    <row r="218" s="13" customFormat="1">
      <c r="A218" s="13"/>
      <c r="B218" s="245"/>
      <c r="C218" s="246"/>
      <c r="D218" s="240" t="s">
        <v>164</v>
      </c>
      <c r="E218" s="247" t="s">
        <v>1</v>
      </c>
      <c r="F218" s="248" t="s">
        <v>1224</v>
      </c>
      <c r="G218" s="246"/>
      <c r="H218" s="249">
        <v>342.10000000000002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164</v>
      </c>
      <c r="AU218" s="255" t="s">
        <v>87</v>
      </c>
      <c r="AV218" s="13" t="s">
        <v>87</v>
      </c>
      <c r="AW218" s="13" t="s">
        <v>34</v>
      </c>
      <c r="AX218" s="13" t="s">
        <v>85</v>
      </c>
      <c r="AY218" s="255" t="s">
        <v>153</v>
      </c>
    </row>
    <row r="219" s="2" customFormat="1" ht="24.15" customHeight="1">
      <c r="A219" s="39"/>
      <c r="B219" s="40"/>
      <c r="C219" s="227" t="s">
        <v>313</v>
      </c>
      <c r="D219" s="227" t="s">
        <v>155</v>
      </c>
      <c r="E219" s="228" t="s">
        <v>1294</v>
      </c>
      <c r="F219" s="229" t="s">
        <v>1295</v>
      </c>
      <c r="G219" s="230" t="s">
        <v>158</v>
      </c>
      <c r="H219" s="231">
        <v>8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160</v>
      </c>
      <c r="AT219" s="238" t="s">
        <v>155</v>
      </c>
      <c r="AU219" s="238" t="s">
        <v>87</v>
      </c>
      <c r="AY219" s="18" t="s">
        <v>153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160</v>
      </c>
      <c r="BM219" s="238" t="s">
        <v>1296</v>
      </c>
    </row>
    <row r="220" s="2" customFormat="1">
      <c r="A220" s="39"/>
      <c r="B220" s="40"/>
      <c r="C220" s="41"/>
      <c r="D220" s="240" t="s">
        <v>162</v>
      </c>
      <c r="E220" s="41"/>
      <c r="F220" s="241" t="s">
        <v>1297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162</v>
      </c>
      <c r="AU220" s="18" t="s">
        <v>87</v>
      </c>
    </row>
    <row r="221" s="2" customFormat="1">
      <c r="A221" s="39"/>
      <c r="B221" s="40"/>
      <c r="C221" s="41"/>
      <c r="D221" s="240" t="s">
        <v>218</v>
      </c>
      <c r="E221" s="41"/>
      <c r="F221" s="277" t="s">
        <v>1298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218</v>
      </c>
      <c r="AU221" s="18" t="s">
        <v>87</v>
      </c>
    </row>
    <row r="222" s="13" customFormat="1">
      <c r="A222" s="13"/>
      <c r="B222" s="245"/>
      <c r="C222" s="246"/>
      <c r="D222" s="240" t="s">
        <v>164</v>
      </c>
      <c r="E222" s="247" t="s">
        <v>1</v>
      </c>
      <c r="F222" s="248" t="s">
        <v>1299</v>
      </c>
      <c r="G222" s="246"/>
      <c r="H222" s="249">
        <v>8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164</v>
      </c>
      <c r="AU222" s="255" t="s">
        <v>87</v>
      </c>
      <c r="AV222" s="13" t="s">
        <v>87</v>
      </c>
      <c r="AW222" s="13" t="s">
        <v>34</v>
      </c>
      <c r="AX222" s="13" t="s">
        <v>85</v>
      </c>
      <c r="AY222" s="255" t="s">
        <v>153</v>
      </c>
    </row>
    <row r="223" s="2" customFormat="1" ht="16.5" customHeight="1">
      <c r="A223" s="39"/>
      <c r="B223" s="40"/>
      <c r="C223" s="227" t="s">
        <v>320</v>
      </c>
      <c r="D223" s="227" t="s">
        <v>155</v>
      </c>
      <c r="E223" s="228" t="s">
        <v>1300</v>
      </c>
      <c r="F223" s="229" t="s">
        <v>1301</v>
      </c>
      <c r="G223" s="230" t="s">
        <v>181</v>
      </c>
      <c r="H223" s="231">
        <v>8.5530000000000008</v>
      </c>
      <c r="I223" s="232"/>
      <c r="J223" s="233">
        <f>ROUND(I223*H223,2)</f>
        <v>0</v>
      </c>
      <c r="K223" s="229" t="s">
        <v>159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160</v>
      </c>
      <c r="AT223" s="238" t="s">
        <v>155</v>
      </c>
      <c r="AU223" s="238" t="s">
        <v>87</v>
      </c>
      <c r="AY223" s="18" t="s">
        <v>153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160</v>
      </c>
      <c r="BM223" s="238" t="s">
        <v>1302</v>
      </c>
    </row>
    <row r="224" s="2" customFormat="1">
      <c r="A224" s="39"/>
      <c r="B224" s="40"/>
      <c r="C224" s="41"/>
      <c r="D224" s="240" t="s">
        <v>162</v>
      </c>
      <c r="E224" s="41"/>
      <c r="F224" s="241" t="s">
        <v>1303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162</v>
      </c>
      <c r="AU224" s="18" t="s">
        <v>87</v>
      </c>
    </row>
    <row r="225" s="13" customFormat="1">
      <c r="A225" s="13"/>
      <c r="B225" s="245"/>
      <c r="C225" s="246"/>
      <c r="D225" s="240" t="s">
        <v>164</v>
      </c>
      <c r="E225" s="247" t="s">
        <v>1</v>
      </c>
      <c r="F225" s="248" t="s">
        <v>1304</v>
      </c>
      <c r="G225" s="246"/>
      <c r="H225" s="249">
        <v>8.5530000000000008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164</v>
      </c>
      <c r="AU225" s="255" t="s">
        <v>87</v>
      </c>
      <c r="AV225" s="13" t="s">
        <v>87</v>
      </c>
      <c r="AW225" s="13" t="s">
        <v>34</v>
      </c>
      <c r="AX225" s="13" t="s">
        <v>85</v>
      </c>
      <c r="AY225" s="255" t="s">
        <v>153</v>
      </c>
    </row>
    <row r="226" s="12" customFormat="1" ht="22.8" customHeight="1">
      <c r="A226" s="12"/>
      <c r="B226" s="211"/>
      <c r="C226" s="212"/>
      <c r="D226" s="213" t="s">
        <v>77</v>
      </c>
      <c r="E226" s="225" t="s">
        <v>178</v>
      </c>
      <c r="F226" s="225" t="s">
        <v>407</v>
      </c>
      <c r="G226" s="212"/>
      <c r="H226" s="212"/>
      <c r="I226" s="215"/>
      <c r="J226" s="226">
        <f>BK226</f>
        <v>0</v>
      </c>
      <c r="K226" s="212"/>
      <c r="L226" s="217"/>
      <c r="M226" s="218"/>
      <c r="N226" s="219"/>
      <c r="O226" s="219"/>
      <c r="P226" s="220">
        <f>SUM(P227:P251)</f>
        <v>0</v>
      </c>
      <c r="Q226" s="219"/>
      <c r="R226" s="220">
        <f>SUM(R227:R251)</f>
        <v>18.729033600000001</v>
      </c>
      <c r="S226" s="219"/>
      <c r="T226" s="221">
        <f>SUM(T227:T251)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2" t="s">
        <v>85</v>
      </c>
      <c r="AT226" s="223" t="s">
        <v>77</v>
      </c>
      <c r="AU226" s="223" t="s">
        <v>85</v>
      </c>
      <c r="AY226" s="222" t="s">
        <v>153</v>
      </c>
      <c r="BK226" s="224">
        <f>SUM(BK227:BK251)</f>
        <v>0</v>
      </c>
    </row>
    <row r="227" s="2" customFormat="1" ht="24.15" customHeight="1">
      <c r="A227" s="39"/>
      <c r="B227" s="40"/>
      <c r="C227" s="227" t="s">
        <v>328</v>
      </c>
      <c r="D227" s="227" t="s">
        <v>155</v>
      </c>
      <c r="E227" s="228" t="s">
        <v>424</v>
      </c>
      <c r="F227" s="229" t="s">
        <v>425</v>
      </c>
      <c r="G227" s="230" t="s">
        <v>323</v>
      </c>
      <c r="H227" s="231">
        <v>78.930000000000007</v>
      </c>
      <c r="I227" s="232"/>
      <c r="J227" s="233">
        <f>ROUND(I227*H227,2)</f>
        <v>0</v>
      </c>
      <c r="K227" s="229" t="s">
        <v>159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160</v>
      </c>
      <c r="AT227" s="238" t="s">
        <v>155</v>
      </c>
      <c r="AU227" s="238" t="s">
        <v>87</v>
      </c>
      <c r="AY227" s="18" t="s">
        <v>153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160</v>
      </c>
      <c r="BM227" s="238" t="s">
        <v>426</v>
      </c>
    </row>
    <row r="228" s="2" customFormat="1">
      <c r="A228" s="39"/>
      <c r="B228" s="40"/>
      <c r="C228" s="41"/>
      <c r="D228" s="240" t="s">
        <v>162</v>
      </c>
      <c r="E228" s="41"/>
      <c r="F228" s="241" t="s">
        <v>427</v>
      </c>
      <c r="G228" s="41"/>
      <c r="H228" s="41"/>
      <c r="I228" s="242"/>
      <c r="J228" s="41"/>
      <c r="K228" s="41"/>
      <c r="L228" s="45"/>
      <c r="M228" s="243"/>
      <c r="N228" s="244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162</v>
      </c>
      <c r="AU228" s="18" t="s">
        <v>87</v>
      </c>
    </row>
    <row r="229" s="13" customFormat="1">
      <c r="A229" s="13"/>
      <c r="B229" s="245"/>
      <c r="C229" s="246"/>
      <c r="D229" s="240" t="s">
        <v>164</v>
      </c>
      <c r="E229" s="247" t="s">
        <v>1</v>
      </c>
      <c r="F229" s="248" t="s">
        <v>1305</v>
      </c>
      <c r="G229" s="246"/>
      <c r="H229" s="249">
        <v>58.43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5" t="s">
        <v>164</v>
      </c>
      <c r="AU229" s="255" t="s">
        <v>87</v>
      </c>
      <c r="AV229" s="13" t="s">
        <v>87</v>
      </c>
      <c r="AW229" s="13" t="s">
        <v>34</v>
      </c>
      <c r="AX229" s="13" t="s">
        <v>78</v>
      </c>
      <c r="AY229" s="255" t="s">
        <v>153</v>
      </c>
    </row>
    <row r="230" s="13" customFormat="1">
      <c r="A230" s="13"/>
      <c r="B230" s="245"/>
      <c r="C230" s="246"/>
      <c r="D230" s="240" t="s">
        <v>164</v>
      </c>
      <c r="E230" s="247" t="s">
        <v>1</v>
      </c>
      <c r="F230" s="248" t="s">
        <v>1306</v>
      </c>
      <c r="G230" s="246"/>
      <c r="H230" s="249">
        <v>20.5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5" t="s">
        <v>164</v>
      </c>
      <c r="AU230" s="255" t="s">
        <v>87</v>
      </c>
      <c r="AV230" s="13" t="s">
        <v>87</v>
      </c>
      <c r="AW230" s="13" t="s">
        <v>34</v>
      </c>
      <c r="AX230" s="13" t="s">
        <v>78</v>
      </c>
      <c r="AY230" s="255" t="s">
        <v>153</v>
      </c>
    </row>
    <row r="231" s="15" customFormat="1">
      <c r="A231" s="15"/>
      <c r="B231" s="266"/>
      <c r="C231" s="267"/>
      <c r="D231" s="240" t="s">
        <v>164</v>
      </c>
      <c r="E231" s="268" t="s">
        <v>1</v>
      </c>
      <c r="F231" s="269" t="s">
        <v>198</v>
      </c>
      <c r="G231" s="267"/>
      <c r="H231" s="270">
        <v>78.930000000000007</v>
      </c>
      <c r="I231" s="271"/>
      <c r="J231" s="267"/>
      <c r="K231" s="267"/>
      <c r="L231" s="272"/>
      <c r="M231" s="273"/>
      <c r="N231" s="274"/>
      <c r="O231" s="274"/>
      <c r="P231" s="274"/>
      <c r="Q231" s="274"/>
      <c r="R231" s="274"/>
      <c r="S231" s="274"/>
      <c r="T231" s="27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6" t="s">
        <v>164</v>
      </c>
      <c r="AU231" s="276" t="s">
        <v>87</v>
      </c>
      <c r="AV231" s="15" t="s">
        <v>160</v>
      </c>
      <c r="AW231" s="15" t="s">
        <v>34</v>
      </c>
      <c r="AX231" s="15" t="s">
        <v>85</v>
      </c>
      <c r="AY231" s="276" t="s">
        <v>153</v>
      </c>
    </row>
    <row r="232" s="2" customFormat="1" ht="33" customHeight="1">
      <c r="A232" s="39"/>
      <c r="B232" s="40"/>
      <c r="C232" s="227" t="s">
        <v>334</v>
      </c>
      <c r="D232" s="227" t="s">
        <v>155</v>
      </c>
      <c r="E232" s="228" t="s">
        <v>482</v>
      </c>
      <c r="F232" s="229" t="s">
        <v>483</v>
      </c>
      <c r="G232" s="230" t="s">
        <v>323</v>
      </c>
      <c r="H232" s="231">
        <v>59.030000000000001</v>
      </c>
      <c r="I232" s="232"/>
      <c r="J232" s="233">
        <f>ROUND(I232*H232,2)</f>
        <v>0</v>
      </c>
      <c r="K232" s="229" t="s">
        <v>159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0.089219999999999994</v>
      </c>
      <c r="R232" s="236">
        <f>Q232*H232</f>
        <v>5.2666566000000001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160</v>
      </c>
      <c r="AT232" s="238" t="s">
        <v>155</v>
      </c>
      <c r="AU232" s="238" t="s">
        <v>87</v>
      </c>
      <c r="AY232" s="18" t="s">
        <v>153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160</v>
      </c>
      <c r="BM232" s="238" t="s">
        <v>484</v>
      </c>
    </row>
    <row r="233" s="2" customFormat="1">
      <c r="A233" s="39"/>
      <c r="B233" s="40"/>
      <c r="C233" s="41"/>
      <c r="D233" s="240" t="s">
        <v>162</v>
      </c>
      <c r="E233" s="41"/>
      <c r="F233" s="241" t="s">
        <v>485</v>
      </c>
      <c r="G233" s="41"/>
      <c r="H233" s="41"/>
      <c r="I233" s="242"/>
      <c r="J233" s="41"/>
      <c r="K233" s="41"/>
      <c r="L233" s="45"/>
      <c r="M233" s="243"/>
      <c r="N233" s="24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162</v>
      </c>
      <c r="AU233" s="18" t="s">
        <v>87</v>
      </c>
    </row>
    <row r="234" s="14" customFormat="1">
      <c r="A234" s="14"/>
      <c r="B234" s="256"/>
      <c r="C234" s="257"/>
      <c r="D234" s="240" t="s">
        <v>164</v>
      </c>
      <c r="E234" s="258" t="s">
        <v>1</v>
      </c>
      <c r="F234" s="259" t="s">
        <v>486</v>
      </c>
      <c r="G234" s="257"/>
      <c r="H234" s="258" t="s">
        <v>1</v>
      </c>
      <c r="I234" s="260"/>
      <c r="J234" s="257"/>
      <c r="K234" s="257"/>
      <c r="L234" s="261"/>
      <c r="M234" s="262"/>
      <c r="N234" s="263"/>
      <c r="O234" s="263"/>
      <c r="P234" s="263"/>
      <c r="Q234" s="263"/>
      <c r="R234" s="263"/>
      <c r="S234" s="263"/>
      <c r="T234" s="26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5" t="s">
        <v>164</v>
      </c>
      <c r="AU234" s="265" t="s">
        <v>87</v>
      </c>
      <c r="AV234" s="14" t="s">
        <v>85</v>
      </c>
      <c r="AW234" s="14" t="s">
        <v>34</v>
      </c>
      <c r="AX234" s="14" t="s">
        <v>78</v>
      </c>
      <c r="AY234" s="265" t="s">
        <v>153</v>
      </c>
    </row>
    <row r="235" s="13" customFormat="1">
      <c r="A235" s="13"/>
      <c r="B235" s="245"/>
      <c r="C235" s="246"/>
      <c r="D235" s="240" t="s">
        <v>164</v>
      </c>
      <c r="E235" s="247" t="s">
        <v>1</v>
      </c>
      <c r="F235" s="248" t="s">
        <v>1307</v>
      </c>
      <c r="G235" s="246"/>
      <c r="H235" s="249">
        <v>59.030000000000001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5" t="s">
        <v>164</v>
      </c>
      <c r="AU235" s="255" t="s">
        <v>87</v>
      </c>
      <c r="AV235" s="13" t="s">
        <v>87</v>
      </c>
      <c r="AW235" s="13" t="s">
        <v>34</v>
      </c>
      <c r="AX235" s="13" t="s">
        <v>85</v>
      </c>
      <c r="AY235" s="255" t="s">
        <v>153</v>
      </c>
    </row>
    <row r="236" s="2" customFormat="1" ht="21.75" customHeight="1">
      <c r="A236" s="39"/>
      <c r="B236" s="40"/>
      <c r="C236" s="278" t="s">
        <v>340</v>
      </c>
      <c r="D236" s="278" t="s">
        <v>341</v>
      </c>
      <c r="E236" s="279" t="s">
        <v>489</v>
      </c>
      <c r="F236" s="280" t="s">
        <v>490</v>
      </c>
      <c r="G236" s="281" t="s">
        <v>323</v>
      </c>
      <c r="H236" s="282">
        <v>59.598999999999997</v>
      </c>
      <c r="I236" s="283"/>
      <c r="J236" s="284">
        <f>ROUND(I236*H236,2)</f>
        <v>0</v>
      </c>
      <c r="K236" s="280" t="s">
        <v>159</v>
      </c>
      <c r="L236" s="285"/>
      <c r="M236" s="286" t="s">
        <v>1</v>
      </c>
      <c r="N236" s="287" t="s">
        <v>43</v>
      </c>
      <c r="O236" s="92"/>
      <c r="P236" s="236">
        <f>O236*H236</f>
        <v>0</v>
      </c>
      <c r="Q236" s="236">
        <v>0.13100000000000001</v>
      </c>
      <c r="R236" s="236">
        <f>Q236*H236</f>
        <v>7.8074690000000002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206</v>
      </c>
      <c r="AT236" s="238" t="s">
        <v>341</v>
      </c>
      <c r="AU236" s="238" t="s">
        <v>87</v>
      </c>
      <c r="AY236" s="18" t="s">
        <v>153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160</v>
      </c>
      <c r="BM236" s="238" t="s">
        <v>491</v>
      </c>
    </row>
    <row r="237" s="2" customFormat="1">
      <c r="A237" s="39"/>
      <c r="B237" s="40"/>
      <c r="C237" s="41"/>
      <c r="D237" s="240" t="s">
        <v>162</v>
      </c>
      <c r="E237" s="41"/>
      <c r="F237" s="241" t="s">
        <v>490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162</v>
      </c>
      <c r="AU237" s="18" t="s">
        <v>87</v>
      </c>
    </row>
    <row r="238" s="13" customFormat="1">
      <c r="A238" s="13"/>
      <c r="B238" s="245"/>
      <c r="C238" s="246"/>
      <c r="D238" s="240" t="s">
        <v>164</v>
      </c>
      <c r="E238" s="247" t="s">
        <v>1</v>
      </c>
      <c r="F238" s="248" t="s">
        <v>1308</v>
      </c>
      <c r="G238" s="246"/>
      <c r="H238" s="249">
        <v>58.43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5" t="s">
        <v>164</v>
      </c>
      <c r="AU238" s="255" t="s">
        <v>87</v>
      </c>
      <c r="AV238" s="13" t="s">
        <v>87</v>
      </c>
      <c r="AW238" s="13" t="s">
        <v>34</v>
      </c>
      <c r="AX238" s="13" t="s">
        <v>85</v>
      </c>
      <c r="AY238" s="255" t="s">
        <v>153</v>
      </c>
    </row>
    <row r="239" s="13" customFormat="1">
      <c r="A239" s="13"/>
      <c r="B239" s="245"/>
      <c r="C239" s="246"/>
      <c r="D239" s="240" t="s">
        <v>164</v>
      </c>
      <c r="E239" s="246"/>
      <c r="F239" s="248" t="s">
        <v>1309</v>
      </c>
      <c r="G239" s="246"/>
      <c r="H239" s="249">
        <v>59.598999999999997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5" t="s">
        <v>164</v>
      </c>
      <c r="AU239" s="255" t="s">
        <v>87</v>
      </c>
      <c r="AV239" s="13" t="s">
        <v>87</v>
      </c>
      <c r="AW239" s="13" t="s">
        <v>4</v>
      </c>
      <c r="AX239" s="13" t="s">
        <v>85</v>
      </c>
      <c r="AY239" s="255" t="s">
        <v>153</v>
      </c>
    </row>
    <row r="240" s="2" customFormat="1" ht="24.15" customHeight="1">
      <c r="A240" s="39"/>
      <c r="B240" s="40"/>
      <c r="C240" s="278" t="s">
        <v>493</v>
      </c>
      <c r="D240" s="278" t="s">
        <v>341</v>
      </c>
      <c r="E240" s="279" t="s">
        <v>472</v>
      </c>
      <c r="F240" s="280" t="s">
        <v>1310</v>
      </c>
      <c r="G240" s="281" t="s">
        <v>323</v>
      </c>
      <c r="H240" s="282">
        <v>0.61799999999999999</v>
      </c>
      <c r="I240" s="283"/>
      <c r="J240" s="284">
        <f>ROUND(I240*H240,2)</f>
        <v>0</v>
      </c>
      <c r="K240" s="280" t="s">
        <v>1311</v>
      </c>
      <c r="L240" s="285"/>
      <c r="M240" s="286" t="s">
        <v>1</v>
      </c>
      <c r="N240" s="287" t="s">
        <v>43</v>
      </c>
      <c r="O240" s="92"/>
      <c r="P240" s="236">
        <f>O240*H240</f>
        <v>0</v>
      </c>
      <c r="Q240" s="236">
        <v>0.13100000000000001</v>
      </c>
      <c r="R240" s="236">
        <f>Q240*H240</f>
        <v>0.080958000000000002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206</v>
      </c>
      <c r="AT240" s="238" t="s">
        <v>341</v>
      </c>
      <c r="AU240" s="238" t="s">
        <v>87</v>
      </c>
      <c r="AY240" s="18" t="s">
        <v>153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160</v>
      </c>
      <c r="BM240" s="238" t="s">
        <v>1312</v>
      </c>
    </row>
    <row r="241" s="2" customFormat="1">
      <c r="A241" s="39"/>
      <c r="B241" s="40"/>
      <c r="C241" s="41"/>
      <c r="D241" s="240" t="s">
        <v>162</v>
      </c>
      <c r="E241" s="41"/>
      <c r="F241" s="241" t="s">
        <v>473</v>
      </c>
      <c r="G241" s="41"/>
      <c r="H241" s="41"/>
      <c r="I241" s="242"/>
      <c r="J241" s="41"/>
      <c r="K241" s="41"/>
      <c r="L241" s="45"/>
      <c r="M241" s="243"/>
      <c r="N241" s="24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162</v>
      </c>
      <c r="AU241" s="18" t="s">
        <v>87</v>
      </c>
    </row>
    <row r="242" s="13" customFormat="1">
      <c r="A242" s="13"/>
      <c r="B242" s="245"/>
      <c r="C242" s="246"/>
      <c r="D242" s="240" t="s">
        <v>164</v>
      </c>
      <c r="E242" s="247" t="s">
        <v>1</v>
      </c>
      <c r="F242" s="248" t="s">
        <v>1313</v>
      </c>
      <c r="G242" s="246"/>
      <c r="H242" s="249">
        <v>0.59999999999999998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5" t="s">
        <v>164</v>
      </c>
      <c r="AU242" s="255" t="s">
        <v>87</v>
      </c>
      <c r="AV242" s="13" t="s">
        <v>87</v>
      </c>
      <c r="AW242" s="13" t="s">
        <v>34</v>
      </c>
      <c r="AX242" s="13" t="s">
        <v>85</v>
      </c>
      <c r="AY242" s="255" t="s">
        <v>153</v>
      </c>
    </row>
    <row r="243" s="13" customFormat="1">
      <c r="A243" s="13"/>
      <c r="B243" s="245"/>
      <c r="C243" s="246"/>
      <c r="D243" s="240" t="s">
        <v>164</v>
      </c>
      <c r="E243" s="246"/>
      <c r="F243" s="248" t="s">
        <v>1314</v>
      </c>
      <c r="G243" s="246"/>
      <c r="H243" s="249">
        <v>0.61799999999999999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164</v>
      </c>
      <c r="AU243" s="255" t="s">
        <v>87</v>
      </c>
      <c r="AV243" s="13" t="s">
        <v>87</v>
      </c>
      <c r="AW243" s="13" t="s">
        <v>4</v>
      </c>
      <c r="AX243" s="13" t="s">
        <v>85</v>
      </c>
      <c r="AY243" s="255" t="s">
        <v>153</v>
      </c>
    </row>
    <row r="244" s="2" customFormat="1" ht="24.15" customHeight="1">
      <c r="A244" s="39"/>
      <c r="B244" s="40"/>
      <c r="C244" s="227" t="s">
        <v>347</v>
      </c>
      <c r="D244" s="227" t="s">
        <v>155</v>
      </c>
      <c r="E244" s="228" t="s">
        <v>494</v>
      </c>
      <c r="F244" s="229" t="s">
        <v>495</v>
      </c>
      <c r="G244" s="230" t="s">
        <v>323</v>
      </c>
      <c r="H244" s="231">
        <v>20.5</v>
      </c>
      <c r="I244" s="232"/>
      <c r="J244" s="233">
        <f>ROUND(I244*H244,2)</f>
        <v>0</v>
      </c>
      <c r="K244" s="229" t="s">
        <v>159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0.090620000000000006</v>
      </c>
      <c r="R244" s="236">
        <f>Q244*H244</f>
        <v>1.8577100000000002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160</v>
      </c>
      <c r="AT244" s="238" t="s">
        <v>155</v>
      </c>
      <c r="AU244" s="238" t="s">
        <v>87</v>
      </c>
      <c r="AY244" s="18" t="s">
        <v>153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160</v>
      </c>
      <c r="BM244" s="238" t="s">
        <v>496</v>
      </c>
    </row>
    <row r="245" s="2" customFormat="1">
      <c r="A245" s="39"/>
      <c r="B245" s="40"/>
      <c r="C245" s="41"/>
      <c r="D245" s="240" t="s">
        <v>162</v>
      </c>
      <c r="E245" s="41"/>
      <c r="F245" s="241" t="s">
        <v>497</v>
      </c>
      <c r="G245" s="41"/>
      <c r="H245" s="41"/>
      <c r="I245" s="242"/>
      <c r="J245" s="41"/>
      <c r="K245" s="41"/>
      <c r="L245" s="45"/>
      <c r="M245" s="243"/>
      <c r="N245" s="244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162</v>
      </c>
      <c r="AU245" s="18" t="s">
        <v>87</v>
      </c>
    </row>
    <row r="246" s="13" customFormat="1">
      <c r="A246" s="13"/>
      <c r="B246" s="245"/>
      <c r="C246" s="246"/>
      <c r="D246" s="240" t="s">
        <v>164</v>
      </c>
      <c r="E246" s="247" t="s">
        <v>1</v>
      </c>
      <c r="F246" s="248" t="s">
        <v>1315</v>
      </c>
      <c r="G246" s="246"/>
      <c r="H246" s="249">
        <v>20.5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164</v>
      </c>
      <c r="AU246" s="255" t="s">
        <v>87</v>
      </c>
      <c r="AV246" s="13" t="s">
        <v>87</v>
      </c>
      <c r="AW246" s="13" t="s">
        <v>34</v>
      </c>
      <c r="AX246" s="13" t="s">
        <v>78</v>
      </c>
      <c r="AY246" s="255" t="s">
        <v>153</v>
      </c>
    </row>
    <row r="247" s="15" customFormat="1">
      <c r="A247" s="15"/>
      <c r="B247" s="266"/>
      <c r="C247" s="267"/>
      <c r="D247" s="240" t="s">
        <v>164</v>
      </c>
      <c r="E247" s="268" t="s">
        <v>1</v>
      </c>
      <c r="F247" s="269" t="s">
        <v>198</v>
      </c>
      <c r="G247" s="267"/>
      <c r="H247" s="270">
        <v>20.5</v>
      </c>
      <c r="I247" s="271"/>
      <c r="J247" s="267"/>
      <c r="K247" s="267"/>
      <c r="L247" s="272"/>
      <c r="M247" s="273"/>
      <c r="N247" s="274"/>
      <c r="O247" s="274"/>
      <c r="P247" s="274"/>
      <c r="Q247" s="274"/>
      <c r="R247" s="274"/>
      <c r="S247" s="274"/>
      <c r="T247" s="27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6" t="s">
        <v>164</v>
      </c>
      <c r="AU247" s="276" t="s">
        <v>87</v>
      </c>
      <c r="AV247" s="15" t="s">
        <v>160</v>
      </c>
      <c r="AW247" s="15" t="s">
        <v>34</v>
      </c>
      <c r="AX247" s="15" t="s">
        <v>85</v>
      </c>
      <c r="AY247" s="276" t="s">
        <v>153</v>
      </c>
    </row>
    <row r="248" s="2" customFormat="1" ht="21.75" customHeight="1">
      <c r="A248" s="39"/>
      <c r="B248" s="40"/>
      <c r="C248" s="278" t="s">
        <v>352</v>
      </c>
      <c r="D248" s="278" t="s">
        <v>341</v>
      </c>
      <c r="E248" s="279" t="s">
        <v>506</v>
      </c>
      <c r="F248" s="280" t="s">
        <v>507</v>
      </c>
      <c r="G248" s="281" t="s">
        <v>323</v>
      </c>
      <c r="H248" s="282">
        <v>21.114999999999998</v>
      </c>
      <c r="I248" s="283"/>
      <c r="J248" s="284">
        <f>ROUND(I248*H248,2)</f>
        <v>0</v>
      </c>
      <c r="K248" s="280" t="s">
        <v>159</v>
      </c>
      <c r="L248" s="285"/>
      <c r="M248" s="286" t="s">
        <v>1</v>
      </c>
      <c r="N248" s="287" t="s">
        <v>43</v>
      </c>
      <c r="O248" s="92"/>
      <c r="P248" s="236">
        <f>O248*H248</f>
        <v>0</v>
      </c>
      <c r="Q248" s="236">
        <v>0.17599999999999999</v>
      </c>
      <c r="R248" s="236">
        <f>Q248*H248</f>
        <v>3.7162399999999995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206</v>
      </c>
      <c r="AT248" s="238" t="s">
        <v>341</v>
      </c>
      <c r="AU248" s="238" t="s">
        <v>87</v>
      </c>
      <c r="AY248" s="18" t="s">
        <v>153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160</v>
      </c>
      <c r="BM248" s="238" t="s">
        <v>508</v>
      </c>
    </row>
    <row r="249" s="2" customFormat="1">
      <c r="A249" s="39"/>
      <c r="B249" s="40"/>
      <c r="C249" s="41"/>
      <c r="D249" s="240" t="s">
        <v>162</v>
      </c>
      <c r="E249" s="41"/>
      <c r="F249" s="241" t="s">
        <v>507</v>
      </c>
      <c r="G249" s="41"/>
      <c r="H249" s="41"/>
      <c r="I249" s="242"/>
      <c r="J249" s="41"/>
      <c r="K249" s="41"/>
      <c r="L249" s="45"/>
      <c r="M249" s="243"/>
      <c r="N249" s="24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162</v>
      </c>
      <c r="AU249" s="18" t="s">
        <v>87</v>
      </c>
    </row>
    <row r="250" s="13" customFormat="1">
      <c r="A250" s="13"/>
      <c r="B250" s="245"/>
      <c r="C250" s="246"/>
      <c r="D250" s="240" t="s">
        <v>164</v>
      </c>
      <c r="E250" s="247" t="s">
        <v>1</v>
      </c>
      <c r="F250" s="248" t="s">
        <v>1315</v>
      </c>
      <c r="G250" s="246"/>
      <c r="H250" s="249">
        <v>20.5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5" t="s">
        <v>164</v>
      </c>
      <c r="AU250" s="255" t="s">
        <v>87</v>
      </c>
      <c r="AV250" s="13" t="s">
        <v>87</v>
      </c>
      <c r="AW250" s="13" t="s">
        <v>34</v>
      </c>
      <c r="AX250" s="13" t="s">
        <v>85</v>
      </c>
      <c r="AY250" s="255" t="s">
        <v>153</v>
      </c>
    </row>
    <row r="251" s="13" customFormat="1">
      <c r="A251" s="13"/>
      <c r="B251" s="245"/>
      <c r="C251" s="246"/>
      <c r="D251" s="240" t="s">
        <v>164</v>
      </c>
      <c r="E251" s="246"/>
      <c r="F251" s="248" t="s">
        <v>1316</v>
      </c>
      <c r="G251" s="246"/>
      <c r="H251" s="249">
        <v>21.114999999999998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5" t="s">
        <v>164</v>
      </c>
      <c r="AU251" s="255" t="s">
        <v>87</v>
      </c>
      <c r="AV251" s="13" t="s">
        <v>87</v>
      </c>
      <c r="AW251" s="13" t="s">
        <v>4</v>
      </c>
      <c r="AX251" s="13" t="s">
        <v>85</v>
      </c>
      <c r="AY251" s="255" t="s">
        <v>153</v>
      </c>
    </row>
    <row r="252" s="12" customFormat="1" ht="22.8" customHeight="1">
      <c r="A252" s="12"/>
      <c r="B252" s="211"/>
      <c r="C252" s="212"/>
      <c r="D252" s="213" t="s">
        <v>77</v>
      </c>
      <c r="E252" s="225" t="s">
        <v>213</v>
      </c>
      <c r="F252" s="225" t="s">
        <v>516</v>
      </c>
      <c r="G252" s="212"/>
      <c r="H252" s="212"/>
      <c r="I252" s="215"/>
      <c r="J252" s="226">
        <f>BK252</f>
        <v>0</v>
      </c>
      <c r="K252" s="212"/>
      <c r="L252" s="217"/>
      <c r="M252" s="218"/>
      <c r="N252" s="219"/>
      <c r="O252" s="219"/>
      <c r="P252" s="220">
        <f>P253+SUM(P254:P320)</f>
        <v>0</v>
      </c>
      <c r="Q252" s="219"/>
      <c r="R252" s="220">
        <f>R253+SUM(R254:R320)</f>
        <v>19.797109800000001</v>
      </c>
      <c r="S252" s="219"/>
      <c r="T252" s="221">
        <f>T253+SUM(T254:T320)</f>
        <v>10.045000000000002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2" t="s">
        <v>85</v>
      </c>
      <c r="AT252" s="223" t="s">
        <v>77</v>
      </c>
      <c r="AU252" s="223" t="s">
        <v>85</v>
      </c>
      <c r="AY252" s="222" t="s">
        <v>153</v>
      </c>
      <c r="BK252" s="224">
        <f>BK253+SUM(BK254:BK320)</f>
        <v>0</v>
      </c>
    </row>
    <row r="253" s="2" customFormat="1" ht="24.15" customHeight="1">
      <c r="A253" s="39"/>
      <c r="B253" s="40"/>
      <c r="C253" s="227" t="s">
        <v>360</v>
      </c>
      <c r="D253" s="227" t="s">
        <v>155</v>
      </c>
      <c r="E253" s="228" t="s">
        <v>543</v>
      </c>
      <c r="F253" s="229" t="s">
        <v>544</v>
      </c>
      <c r="G253" s="230" t="s">
        <v>355</v>
      </c>
      <c r="H253" s="231">
        <v>2</v>
      </c>
      <c r="I253" s="232"/>
      <c r="J253" s="233">
        <f>ROUND(I253*H253,2)</f>
        <v>0</v>
      </c>
      <c r="K253" s="229" t="s">
        <v>159</v>
      </c>
      <c r="L253" s="45"/>
      <c r="M253" s="234" t="s">
        <v>1</v>
      </c>
      <c r="N253" s="235" t="s">
        <v>43</v>
      </c>
      <c r="O253" s="92"/>
      <c r="P253" s="236">
        <f>O253*H253</f>
        <v>0</v>
      </c>
      <c r="Q253" s="236">
        <v>8.0000000000000007E-05</v>
      </c>
      <c r="R253" s="236">
        <f>Q253*H253</f>
        <v>0.00016000000000000001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160</v>
      </c>
      <c r="AT253" s="238" t="s">
        <v>155</v>
      </c>
      <c r="AU253" s="238" t="s">
        <v>87</v>
      </c>
      <c r="AY253" s="18" t="s">
        <v>153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160</v>
      </c>
      <c r="BM253" s="238" t="s">
        <v>545</v>
      </c>
    </row>
    <row r="254" s="2" customFormat="1">
      <c r="A254" s="39"/>
      <c r="B254" s="40"/>
      <c r="C254" s="41"/>
      <c r="D254" s="240" t="s">
        <v>162</v>
      </c>
      <c r="E254" s="41"/>
      <c r="F254" s="241" t="s">
        <v>546</v>
      </c>
      <c r="G254" s="41"/>
      <c r="H254" s="41"/>
      <c r="I254" s="242"/>
      <c r="J254" s="41"/>
      <c r="K254" s="41"/>
      <c r="L254" s="45"/>
      <c r="M254" s="243"/>
      <c r="N254" s="244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162</v>
      </c>
      <c r="AU254" s="18" t="s">
        <v>87</v>
      </c>
    </row>
    <row r="255" s="13" customFormat="1">
      <c r="A255" s="13"/>
      <c r="B255" s="245"/>
      <c r="C255" s="246"/>
      <c r="D255" s="240" t="s">
        <v>164</v>
      </c>
      <c r="E255" s="247" t="s">
        <v>1</v>
      </c>
      <c r="F255" s="248" t="s">
        <v>1317</v>
      </c>
      <c r="G255" s="246"/>
      <c r="H255" s="249">
        <v>2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5" t="s">
        <v>164</v>
      </c>
      <c r="AU255" s="255" t="s">
        <v>87</v>
      </c>
      <c r="AV255" s="13" t="s">
        <v>87</v>
      </c>
      <c r="AW255" s="13" t="s">
        <v>34</v>
      </c>
      <c r="AX255" s="13" t="s">
        <v>85</v>
      </c>
      <c r="AY255" s="255" t="s">
        <v>153</v>
      </c>
    </row>
    <row r="256" s="2" customFormat="1" ht="24.15" customHeight="1">
      <c r="A256" s="39"/>
      <c r="B256" s="40"/>
      <c r="C256" s="227" t="s">
        <v>366</v>
      </c>
      <c r="D256" s="227" t="s">
        <v>155</v>
      </c>
      <c r="E256" s="228" t="s">
        <v>549</v>
      </c>
      <c r="F256" s="229" t="s">
        <v>550</v>
      </c>
      <c r="G256" s="230" t="s">
        <v>355</v>
      </c>
      <c r="H256" s="231">
        <v>41.600000000000001</v>
      </c>
      <c r="I256" s="232"/>
      <c r="J256" s="233">
        <f>ROUND(I256*H256,2)</f>
        <v>0</v>
      </c>
      <c r="K256" s="229" t="s">
        <v>159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0.00014999999999999999</v>
      </c>
      <c r="R256" s="236">
        <f>Q256*H256</f>
        <v>0.0062399999999999999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160</v>
      </c>
      <c r="AT256" s="238" t="s">
        <v>155</v>
      </c>
      <c r="AU256" s="238" t="s">
        <v>87</v>
      </c>
      <c r="AY256" s="18" t="s">
        <v>153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160</v>
      </c>
      <c r="BM256" s="238" t="s">
        <v>551</v>
      </c>
    </row>
    <row r="257" s="2" customFormat="1">
      <c r="A257" s="39"/>
      <c r="B257" s="40"/>
      <c r="C257" s="41"/>
      <c r="D257" s="240" t="s">
        <v>162</v>
      </c>
      <c r="E257" s="41"/>
      <c r="F257" s="241" t="s">
        <v>552</v>
      </c>
      <c r="G257" s="41"/>
      <c r="H257" s="41"/>
      <c r="I257" s="242"/>
      <c r="J257" s="41"/>
      <c r="K257" s="41"/>
      <c r="L257" s="45"/>
      <c r="M257" s="243"/>
      <c r="N257" s="24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162</v>
      </c>
      <c r="AU257" s="18" t="s">
        <v>87</v>
      </c>
    </row>
    <row r="258" s="13" customFormat="1">
      <c r="A258" s="13"/>
      <c r="B258" s="245"/>
      <c r="C258" s="246"/>
      <c r="D258" s="240" t="s">
        <v>164</v>
      </c>
      <c r="E258" s="247" t="s">
        <v>1</v>
      </c>
      <c r="F258" s="248" t="s">
        <v>1318</v>
      </c>
      <c r="G258" s="246"/>
      <c r="H258" s="249">
        <v>41.600000000000001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5" t="s">
        <v>164</v>
      </c>
      <c r="AU258" s="255" t="s">
        <v>87</v>
      </c>
      <c r="AV258" s="13" t="s">
        <v>87</v>
      </c>
      <c r="AW258" s="13" t="s">
        <v>34</v>
      </c>
      <c r="AX258" s="13" t="s">
        <v>85</v>
      </c>
      <c r="AY258" s="255" t="s">
        <v>153</v>
      </c>
    </row>
    <row r="259" s="2" customFormat="1" ht="24.15" customHeight="1">
      <c r="A259" s="39"/>
      <c r="B259" s="40"/>
      <c r="C259" s="227" t="s">
        <v>372</v>
      </c>
      <c r="D259" s="227" t="s">
        <v>155</v>
      </c>
      <c r="E259" s="228" t="s">
        <v>562</v>
      </c>
      <c r="F259" s="229" t="s">
        <v>563</v>
      </c>
      <c r="G259" s="230" t="s">
        <v>323</v>
      </c>
      <c r="H259" s="231">
        <v>19.800000000000001</v>
      </c>
      <c r="I259" s="232"/>
      <c r="J259" s="233">
        <f>ROUND(I259*H259,2)</f>
        <v>0</v>
      </c>
      <c r="K259" s="229" t="s">
        <v>159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0.00059999999999999995</v>
      </c>
      <c r="R259" s="236">
        <f>Q259*H259</f>
        <v>0.01188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160</v>
      </c>
      <c r="AT259" s="238" t="s">
        <v>155</v>
      </c>
      <c r="AU259" s="238" t="s">
        <v>87</v>
      </c>
      <c r="AY259" s="18" t="s">
        <v>153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160</v>
      </c>
      <c r="BM259" s="238" t="s">
        <v>564</v>
      </c>
    </row>
    <row r="260" s="2" customFormat="1">
      <c r="A260" s="39"/>
      <c r="B260" s="40"/>
      <c r="C260" s="41"/>
      <c r="D260" s="240" t="s">
        <v>162</v>
      </c>
      <c r="E260" s="41"/>
      <c r="F260" s="241" t="s">
        <v>565</v>
      </c>
      <c r="G260" s="41"/>
      <c r="H260" s="41"/>
      <c r="I260" s="242"/>
      <c r="J260" s="41"/>
      <c r="K260" s="41"/>
      <c r="L260" s="45"/>
      <c r="M260" s="243"/>
      <c r="N260" s="24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162</v>
      </c>
      <c r="AU260" s="18" t="s">
        <v>87</v>
      </c>
    </row>
    <row r="261" s="13" customFormat="1">
      <c r="A261" s="13"/>
      <c r="B261" s="245"/>
      <c r="C261" s="246"/>
      <c r="D261" s="240" t="s">
        <v>164</v>
      </c>
      <c r="E261" s="247" t="s">
        <v>1</v>
      </c>
      <c r="F261" s="248" t="s">
        <v>1319</v>
      </c>
      <c r="G261" s="246"/>
      <c r="H261" s="249">
        <v>11.199999999999999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5" t="s">
        <v>164</v>
      </c>
      <c r="AU261" s="255" t="s">
        <v>87</v>
      </c>
      <c r="AV261" s="13" t="s">
        <v>87</v>
      </c>
      <c r="AW261" s="13" t="s">
        <v>34</v>
      </c>
      <c r="AX261" s="13" t="s">
        <v>78</v>
      </c>
      <c r="AY261" s="255" t="s">
        <v>153</v>
      </c>
    </row>
    <row r="262" s="13" customFormat="1">
      <c r="A262" s="13"/>
      <c r="B262" s="245"/>
      <c r="C262" s="246"/>
      <c r="D262" s="240" t="s">
        <v>164</v>
      </c>
      <c r="E262" s="247" t="s">
        <v>1</v>
      </c>
      <c r="F262" s="248" t="s">
        <v>1320</v>
      </c>
      <c r="G262" s="246"/>
      <c r="H262" s="249">
        <v>5.0999999999999996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5" t="s">
        <v>164</v>
      </c>
      <c r="AU262" s="255" t="s">
        <v>87</v>
      </c>
      <c r="AV262" s="13" t="s">
        <v>87</v>
      </c>
      <c r="AW262" s="13" t="s">
        <v>34</v>
      </c>
      <c r="AX262" s="13" t="s">
        <v>78</v>
      </c>
      <c r="AY262" s="255" t="s">
        <v>153</v>
      </c>
    </row>
    <row r="263" s="13" customFormat="1">
      <c r="A263" s="13"/>
      <c r="B263" s="245"/>
      <c r="C263" s="246"/>
      <c r="D263" s="240" t="s">
        <v>164</v>
      </c>
      <c r="E263" s="247" t="s">
        <v>1</v>
      </c>
      <c r="F263" s="248" t="s">
        <v>1321</v>
      </c>
      <c r="G263" s="246"/>
      <c r="H263" s="249">
        <v>3.5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5" t="s">
        <v>164</v>
      </c>
      <c r="AU263" s="255" t="s">
        <v>87</v>
      </c>
      <c r="AV263" s="13" t="s">
        <v>87</v>
      </c>
      <c r="AW263" s="13" t="s">
        <v>34</v>
      </c>
      <c r="AX263" s="13" t="s">
        <v>78</v>
      </c>
      <c r="AY263" s="255" t="s">
        <v>153</v>
      </c>
    </row>
    <row r="264" s="15" customFormat="1">
      <c r="A264" s="15"/>
      <c r="B264" s="266"/>
      <c r="C264" s="267"/>
      <c r="D264" s="240" t="s">
        <v>164</v>
      </c>
      <c r="E264" s="268" t="s">
        <v>1</v>
      </c>
      <c r="F264" s="269" t="s">
        <v>198</v>
      </c>
      <c r="G264" s="267"/>
      <c r="H264" s="270">
        <v>19.799999999999997</v>
      </c>
      <c r="I264" s="271"/>
      <c r="J264" s="267"/>
      <c r="K264" s="267"/>
      <c r="L264" s="272"/>
      <c r="M264" s="273"/>
      <c r="N264" s="274"/>
      <c r="O264" s="274"/>
      <c r="P264" s="274"/>
      <c r="Q264" s="274"/>
      <c r="R264" s="274"/>
      <c r="S264" s="274"/>
      <c r="T264" s="27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6" t="s">
        <v>164</v>
      </c>
      <c r="AU264" s="276" t="s">
        <v>87</v>
      </c>
      <c r="AV264" s="15" t="s">
        <v>160</v>
      </c>
      <c r="AW264" s="15" t="s">
        <v>34</v>
      </c>
      <c r="AX264" s="15" t="s">
        <v>85</v>
      </c>
      <c r="AY264" s="276" t="s">
        <v>153</v>
      </c>
    </row>
    <row r="265" s="2" customFormat="1" ht="24.15" customHeight="1">
      <c r="A265" s="39"/>
      <c r="B265" s="40"/>
      <c r="C265" s="227" t="s">
        <v>378</v>
      </c>
      <c r="D265" s="227" t="s">
        <v>155</v>
      </c>
      <c r="E265" s="228" t="s">
        <v>569</v>
      </c>
      <c r="F265" s="229" t="s">
        <v>570</v>
      </c>
      <c r="G265" s="230" t="s">
        <v>355</v>
      </c>
      <c r="H265" s="231">
        <v>2</v>
      </c>
      <c r="I265" s="232"/>
      <c r="J265" s="233">
        <f>ROUND(I265*H265,2)</f>
        <v>0</v>
      </c>
      <c r="K265" s="229" t="s">
        <v>159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0.00020000000000000001</v>
      </c>
      <c r="R265" s="236">
        <f>Q265*H265</f>
        <v>0.00040000000000000002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160</v>
      </c>
      <c r="AT265" s="238" t="s">
        <v>155</v>
      </c>
      <c r="AU265" s="238" t="s">
        <v>87</v>
      </c>
      <c r="AY265" s="18" t="s">
        <v>153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160</v>
      </c>
      <c r="BM265" s="238" t="s">
        <v>571</v>
      </c>
    </row>
    <row r="266" s="2" customFormat="1">
      <c r="A266" s="39"/>
      <c r="B266" s="40"/>
      <c r="C266" s="41"/>
      <c r="D266" s="240" t="s">
        <v>162</v>
      </c>
      <c r="E266" s="41"/>
      <c r="F266" s="241" t="s">
        <v>572</v>
      </c>
      <c r="G266" s="41"/>
      <c r="H266" s="41"/>
      <c r="I266" s="242"/>
      <c r="J266" s="41"/>
      <c r="K266" s="41"/>
      <c r="L266" s="45"/>
      <c r="M266" s="243"/>
      <c r="N266" s="244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162</v>
      </c>
      <c r="AU266" s="18" t="s">
        <v>87</v>
      </c>
    </row>
    <row r="267" s="13" customFormat="1">
      <c r="A267" s="13"/>
      <c r="B267" s="245"/>
      <c r="C267" s="246"/>
      <c r="D267" s="240" t="s">
        <v>164</v>
      </c>
      <c r="E267" s="247" t="s">
        <v>1</v>
      </c>
      <c r="F267" s="248" t="s">
        <v>1317</v>
      </c>
      <c r="G267" s="246"/>
      <c r="H267" s="249">
        <v>2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5" t="s">
        <v>164</v>
      </c>
      <c r="AU267" s="255" t="s">
        <v>87</v>
      </c>
      <c r="AV267" s="13" t="s">
        <v>87</v>
      </c>
      <c r="AW267" s="13" t="s">
        <v>34</v>
      </c>
      <c r="AX267" s="13" t="s">
        <v>85</v>
      </c>
      <c r="AY267" s="255" t="s">
        <v>153</v>
      </c>
    </row>
    <row r="268" s="2" customFormat="1" ht="24.15" customHeight="1">
      <c r="A268" s="39"/>
      <c r="B268" s="40"/>
      <c r="C268" s="227" t="s">
        <v>384</v>
      </c>
      <c r="D268" s="227" t="s">
        <v>155</v>
      </c>
      <c r="E268" s="228" t="s">
        <v>573</v>
      </c>
      <c r="F268" s="229" t="s">
        <v>574</v>
      </c>
      <c r="G268" s="230" t="s">
        <v>355</v>
      </c>
      <c r="H268" s="231">
        <v>41.600000000000001</v>
      </c>
      <c r="I268" s="232"/>
      <c r="J268" s="233">
        <f>ROUND(I268*H268,2)</f>
        <v>0</v>
      </c>
      <c r="K268" s="229" t="s">
        <v>159</v>
      </c>
      <c r="L268" s="45"/>
      <c r="M268" s="234" t="s">
        <v>1</v>
      </c>
      <c r="N268" s="235" t="s">
        <v>43</v>
      </c>
      <c r="O268" s="92"/>
      <c r="P268" s="236">
        <f>O268*H268</f>
        <v>0</v>
      </c>
      <c r="Q268" s="236">
        <v>0.00040000000000000002</v>
      </c>
      <c r="R268" s="236">
        <f>Q268*H268</f>
        <v>0.016640000000000002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160</v>
      </c>
      <c r="AT268" s="238" t="s">
        <v>155</v>
      </c>
      <c r="AU268" s="238" t="s">
        <v>87</v>
      </c>
      <c r="AY268" s="18" t="s">
        <v>153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160</v>
      </c>
      <c r="BM268" s="238" t="s">
        <v>575</v>
      </c>
    </row>
    <row r="269" s="2" customFormat="1">
      <c r="A269" s="39"/>
      <c r="B269" s="40"/>
      <c r="C269" s="41"/>
      <c r="D269" s="240" t="s">
        <v>162</v>
      </c>
      <c r="E269" s="41"/>
      <c r="F269" s="241" t="s">
        <v>576</v>
      </c>
      <c r="G269" s="41"/>
      <c r="H269" s="41"/>
      <c r="I269" s="242"/>
      <c r="J269" s="41"/>
      <c r="K269" s="41"/>
      <c r="L269" s="45"/>
      <c r="M269" s="243"/>
      <c r="N269" s="244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162</v>
      </c>
      <c r="AU269" s="18" t="s">
        <v>87</v>
      </c>
    </row>
    <row r="270" s="13" customFormat="1">
      <c r="A270" s="13"/>
      <c r="B270" s="245"/>
      <c r="C270" s="246"/>
      <c r="D270" s="240" t="s">
        <v>164</v>
      </c>
      <c r="E270" s="247" t="s">
        <v>1</v>
      </c>
      <c r="F270" s="248" t="s">
        <v>1318</v>
      </c>
      <c r="G270" s="246"/>
      <c r="H270" s="249">
        <v>41.600000000000001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5" t="s">
        <v>164</v>
      </c>
      <c r="AU270" s="255" t="s">
        <v>87</v>
      </c>
      <c r="AV270" s="13" t="s">
        <v>87</v>
      </c>
      <c r="AW270" s="13" t="s">
        <v>34</v>
      </c>
      <c r="AX270" s="13" t="s">
        <v>85</v>
      </c>
      <c r="AY270" s="255" t="s">
        <v>153</v>
      </c>
    </row>
    <row r="271" s="2" customFormat="1" ht="24.15" customHeight="1">
      <c r="A271" s="39"/>
      <c r="B271" s="40"/>
      <c r="C271" s="227" t="s">
        <v>390</v>
      </c>
      <c r="D271" s="227" t="s">
        <v>155</v>
      </c>
      <c r="E271" s="228" t="s">
        <v>583</v>
      </c>
      <c r="F271" s="229" t="s">
        <v>584</v>
      </c>
      <c r="G271" s="230" t="s">
        <v>323</v>
      </c>
      <c r="H271" s="231">
        <v>19.800000000000001</v>
      </c>
      <c r="I271" s="232"/>
      <c r="J271" s="233">
        <f>ROUND(I271*H271,2)</f>
        <v>0</v>
      </c>
      <c r="K271" s="229" t="s">
        <v>159</v>
      </c>
      <c r="L271" s="45"/>
      <c r="M271" s="234" t="s">
        <v>1</v>
      </c>
      <c r="N271" s="235" t="s">
        <v>43</v>
      </c>
      <c r="O271" s="92"/>
      <c r="P271" s="236">
        <f>O271*H271</f>
        <v>0</v>
      </c>
      <c r="Q271" s="236">
        <v>0.0016000000000000001</v>
      </c>
      <c r="R271" s="236">
        <f>Q271*H271</f>
        <v>0.03168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160</v>
      </c>
      <c r="AT271" s="238" t="s">
        <v>155</v>
      </c>
      <c r="AU271" s="238" t="s">
        <v>87</v>
      </c>
      <c r="AY271" s="18" t="s">
        <v>153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160</v>
      </c>
      <c r="BM271" s="238" t="s">
        <v>585</v>
      </c>
    </row>
    <row r="272" s="2" customFormat="1">
      <c r="A272" s="39"/>
      <c r="B272" s="40"/>
      <c r="C272" s="41"/>
      <c r="D272" s="240" t="s">
        <v>162</v>
      </c>
      <c r="E272" s="41"/>
      <c r="F272" s="241" t="s">
        <v>586</v>
      </c>
      <c r="G272" s="41"/>
      <c r="H272" s="41"/>
      <c r="I272" s="242"/>
      <c r="J272" s="41"/>
      <c r="K272" s="41"/>
      <c r="L272" s="45"/>
      <c r="M272" s="243"/>
      <c r="N272" s="24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162</v>
      </c>
      <c r="AU272" s="18" t="s">
        <v>87</v>
      </c>
    </row>
    <row r="273" s="13" customFormat="1">
      <c r="A273" s="13"/>
      <c r="B273" s="245"/>
      <c r="C273" s="246"/>
      <c r="D273" s="240" t="s">
        <v>164</v>
      </c>
      <c r="E273" s="247" t="s">
        <v>1</v>
      </c>
      <c r="F273" s="248" t="s">
        <v>1319</v>
      </c>
      <c r="G273" s="246"/>
      <c r="H273" s="249">
        <v>11.199999999999999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5" t="s">
        <v>164</v>
      </c>
      <c r="AU273" s="255" t="s">
        <v>87</v>
      </c>
      <c r="AV273" s="13" t="s">
        <v>87</v>
      </c>
      <c r="AW273" s="13" t="s">
        <v>34</v>
      </c>
      <c r="AX273" s="13" t="s">
        <v>78</v>
      </c>
      <c r="AY273" s="255" t="s">
        <v>153</v>
      </c>
    </row>
    <row r="274" s="13" customFormat="1">
      <c r="A274" s="13"/>
      <c r="B274" s="245"/>
      <c r="C274" s="246"/>
      <c r="D274" s="240" t="s">
        <v>164</v>
      </c>
      <c r="E274" s="247" t="s">
        <v>1</v>
      </c>
      <c r="F274" s="248" t="s">
        <v>1320</v>
      </c>
      <c r="G274" s="246"/>
      <c r="H274" s="249">
        <v>5.0999999999999996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5" t="s">
        <v>164</v>
      </c>
      <c r="AU274" s="255" t="s">
        <v>87</v>
      </c>
      <c r="AV274" s="13" t="s">
        <v>87</v>
      </c>
      <c r="AW274" s="13" t="s">
        <v>34</v>
      </c>
      <c r="AX274" s="13" t="s">
        <v>78</v>
      </c>
      <c r="AY274" s="255" t="s">
        <v>153</v>
      </c>
    </row>
    <row r="275" s="13" customFormat="1">
      <c r="A275" s="13"/>
      <c r="B275" s="245"/>
      <c r="C275" s="246"/>
      <c r="D275" s="240" t="s">
        <v>164</v>
      </c>
      <c r="E275" s="247" t="s">
        <v>1</v>
      </c>
      <c r="F275" s="248" t="s">
        <v>1321</v>
      </c>
      <c r="G275" s="246"/>
      <c r="H275" s="249">
        <v>3.5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5" t="s">
        <v>164</v>
      </c>
      <c r="AU275" s="255" t="s">
        <v>87</v>
      </c>
      <c r="AV275" s="13" t="s">
        <v>87</v>
      </c>
      <c r="AW275" s="13" t="s">
        <v>34</v>
      </c>
      <c r="AX275" s="13" t="s">
        <v>78</v>
      </c>
      <c r="AY275" s="255" t="s">
        <v>153</v>
      </c>
    </row>
    <row r="276" s="15" customFormat="1">
      <c r="A276" s="15"/>
      <c r="B276" s="266"/>
      <c r="C276" s="267"/>
      <c r="D276" s="240" t="s">
        <v>164</v>
      </c>
      <c r="E276" s="268" t="s">
        <v>1</v>
      </c>
      <c r="F276" s="269" t="s">
        <v>198</v>
      </c>
      <c r="G276" s="267"/>
      <c r="H276" s="270">
        <v>19.799999999999997</v>
      </c>
      <c r="I276" s="271"/>
      <c r="J276" s="267"/>
      <c r="K276" s="267"/>
      <c r="L276" s="272"/>
      <c r="M276" s="273"/>
      <c r="N276" s="274"/>
      <c r="O276" s="274"/>
      <c r="P276" s="274"/>
      <c r="Q276" s="274"/>
      <c r="R276" s="274"/>
      <c r="S276" s="274"/>
      <c r="T276" s="27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6" t="s">
        <v>164</v>
      </c>
      <c r="AU276" s="276" t="s">
        <v>87</v>
      </c>
      <c r="AV276" s="15" t="s">
        <v>160</v>
      </c>
      <c r="AW276" s="15" t="s">
        <v>34</v>
      </c>
      <c r="AX276" s="15" t="s">
        <v>85</v>
      </c>
      <c r="AY276" s="276" t="s">
        <v>153</v>
      </c>
    </row>
    <row r="277" s="2" customFormat="1" ht="16.5" customHeight="1">
      <c r="A277" s="39"/>
      <c r="B277" s="40"/>
      <c r="C277" s="227" t="s">
        <v>396</v>
      </c>
      <c r="D277" s="227" t="s">
        <v>155</v>
      </c>
      <c r="E277" s="228" t="s">
        <v>594</v>
      </c>
      <c r="F277" s="229" t="s">
        <v>595</v>
      </c>
      <c r="G277" s="230" t="s">
        <v>355</v>
      </c>
      <c r="H277" s="231">
        <v>43.600000000000001</v>
      </c>
      <c r="I277" s="232"/>
      <c r="J277" s="233">
        <f>ROUND(I277*H277,2)</f>
        <v>0</v>
      </c>
      <c r="K277" s="229" t="s">
        <v>159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160</v>
      </c>
      <c r="AT277" s="238" t="s">
        <v>155</v>
      </c>
      <c r="AU277" s="238" t="s">
        <v>87</v>
      </c>
      <c r="AY277" s="18" t="s">
        <v>153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160</v>
      </c>
      <c r="BM277" s="238" t="s">
        <v>596</v>
      </c>
    </row>
    <row r="278" s="2" customFormat="1">
      <c r="A278" s="39"/>
      <c r="B278" s="40"/>
      <c r="C278" s="41"/>
      <c r="D278" s="240" t="s">
        <v>162</v>
      </c>
      <c r="E278" s="41"/>
      <c r="F278" s="241" t="s">
        <v>597</v>
      </c>
      <c r="G278" s="41"/>
      <c r="H278" s="41"/>
      <c r="I278" s="242"/>
      <c r="J278" s="41"/>
      <c r="K278" s="41"/>
      <c r="L278" s="45"/>
      <c r="M278" s="243"/>
      <c r="N278" s="244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162</v>
      </c>
      <c r="AU278" s="18" t="s">
        <v>87</v>
      </c>
    </row>
    <row r="279" s="13" customFormat="1">
      <c r="A279" s="13"/>
      <c r="B279" s="245"/>
      <c r="C279" s="246"/>
      <c r="D279" s="240" t="s">
        <v>164</v>
      </c>
      <c r="E279" s="247" t="s">
        <v>1</v>
      </c>
      <c r="F279" s="248" t="s">
        <v>1317</v>
      </c>
      <c r="G279" s="246"/>
      <c r="H279" s="249">
        <v>2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5" t="s">
        <v>164</v>
      </c>
      <c r="AU279" s="255" t="s">
        <v>87</v>
      </c>
      <c r="AV279" s="13" t="s">
        <v>87</v>
      </c>
      <c r="AW279" s="13" t="s">
        <v>34</v>
      </c>
      <c r="AX279" s="13" t="s">
        <v>78</v>
      </c>
      <c r="AY279" s="255" t="s">
        <v>153</v>
      </c>
    </row>
    <row r="280" s="13" customFormat="1">
      <c r="A280" s="13"/>
      <c r="B280" s="245"/>
      <c r="C280" s="246"/>
      <c r="D280" s="240" t="s">
        <v>164</v>
      </c>
      <c r="E280" s="247" t="s">
        <v>1</v>
      </c>
      <c r="F280" s="248" t="s">
        <v>1318</v>
      </c>
      <c r="G280" s="246"/>
      <c r="H280" s="249">
        <v>41.600000000000001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5" t="s">
        <v>164</v>
      </c>
      <c r="AU280" s="255" t="s">
        <v>87</v>
      </c>
      <c r="AV280" s="13" t="s">
        <v>87</v>
      </c>
      <c r="AW280" s="13" t="s">
        <v>34</v>
      </c>
      <c r="AX280" s="13" t="s">
        <v>78</v>
      </c>
      <c r="AY280" s="255" t="s">
        <v>153</v>
      </c>
    </row>
    <row r="281" s="15" customFormat="1">
      <c r="A281" s="15"/>
      <c r="B281" s="266"/>
      <c r="C281" s="267"/>
      <c r="D281" s="240" t="s">
        <v>164</v>
      </c>
      <c r="E281" s="268" t="s">
        <v>1</v>
      </c>
      <c r="F281" s="269" t="s">
        <v>198</v>
      </c>
      <c r="G281" s="267"/>
      <c r="H281" s="270">
        <v>43.600000000000001</v>
      </c>
      <c r="I281" s="271"/>
      <c r="J281" s="267"/>
      <c r="K281" s="267"/>
      <c r="L281" s="272"/>
      <c r="M281" s="273"/>
      <c r="N281" s="274"/>
      <c r="O281" s="274"/>
      <c r="P281" s="274"/>
      <c r="Q281" s="274"/>
      <c r="R281" s="274"/>
      <c r="S281" s="274"/>
      <c r="T281" s="27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6" t="s">
        <v>164</v>
      </c>
      <c r="AU281" s="276" t="s">
        <v>87</v>
      </c>
      <c r="AV281" s="15" t="s">
        <v>160</v>
      </c>
      <c r="AW281" s="15" t="s">
        <v>34</v>
      </c>
      <c r="AX281" s="15" t="s">
        <v>85</v>
      </c>
      <c r="AY281" s="276" t="s">
        <v>153</v>
      </c>
    </row>
    <row r="282" s="2" customFormat="1" ht="16.5" customHeight="1">
      <c r="A282" s="39"/>
      <c r="B282" s="40"/>
      <c r="C282" s="227" t="s">
        <v>402</v>
      </c>
      <c r="D282" s="227" t="s">
        <v>155</v>
      </c>
      <c r="E282" s="228" t="s">
        <v>599</v>
      </c>
      <c r="F282" s="229" t="s">
        <v>600</v>
      </c>
      <c r="G282" s="230" t="s">
        <v>323</v>
      </c>
      <c r="H282" s="231">
        <v>19.800000000000001</v>
      </c>
      <c r="I282" s="232"/>
      <c r="J282" s="233">
        <f>ROUND(I282*H282,2)</f>
        <v>0</v>
      </c>
      <c r="K282" s="229" t="s">
        <v>159</v>
      </c>
      <c r="L282" s="45"/>
      <c r="M282" s="234" t="s">
        <v>1</v>
      </c>
      <c r="N282" s="235" t="s">
        <v>43</v>
      </c>
      <c r="O282" s="92"/>
      <c r="P282" s="236">
        <f>O282*H282</f>
        <v>0</v>
      </c>
      <c r="Q282" s="236">
        <v>1.0000000000000001E-05</v>
      </c>
      <c r="R282" s="236">
        <f>Q282*H282</f>
        <v>0.00019800000000000002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160</v>
      </c>
      <c r="AT282" s="238" t="s">
        <v>155</v>
      </c>
      <c r="AU282" s="238" t="s">
        <v>87</v>
      </c>
      <c r="AY282" s="18" t="s">
        <v>153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85</v>
      </c>
      <c r="BK282" s="239">
        <f>ROUND(I282*H282,2)</f>
        <v>0</v>
      </c>
      <c r="BL282" s="18" t="s">
        <v>160</v>
      </c>
      <c r="BM282" s="238" t="s">
        <v>601</v>
      </c>
    </row>
    <row r="283" s="2" customFormat="1">
      <c r="A283" s="39"/>
      <c r="B283" s="40"/>
      <c r="C283" s="41"/>
      <c r="D283" s="240" t="s">
        <v>162</v>
      </c>
      <c r="E283" s="41"/>
      <c r="F283" s="241" t="s">
        <v>602</v>
      </c>
      <c r="G283" s="41"/>
      <c r="H283" s="41"/>
      <c r="I283" s="242"/>
      <c r="J283" s="41"/>
      <c r="K283" s="41"/>
      <c r="L283" s="45"/>
      <c r="M283" s="243"/>
      <c r="N283" s="244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162</v>
      </c>
      <c r="AU283" s="18" t="s">
        <v>87</v>
      </c>
    </row>
    <row r="284" s="13" customFormat="1">
      <c r="A284" s="13"/>
      <c r="B284" s="245"/>
      <c r="C284" s="246"/>
      <c r="D284" s="240" t="s">
        <v>164</v>
      </c>
      <c r="E284" s="247" t="s">
        <v>1</v>
      </c>
      <c r="F284" s="248" t="s">
        <v>1319</v>
      </c>
      <c r="G284" s="246"/>
      <c r="H284" s="249">
        <v>11.199999999999999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5" t="s">
        <v>164</v>
      </c>
      <c r="AU284" s="255" t="s">
        <v>87</v>
      </c>
      <c r="AV284" s="13" t="s">
        <v>87</v>
      </c>
      <c r="AW284" s="13" t="s">
        <v>34</v>
      </c>
      <c r="AX284" s="13" t="s">
        <v>78</v>
      </c>
      <c r="AY284" s="255" t="s">
        <v>153</v>
      </c>
    </row>
    <row r="285" s="13" customFormat="1">
      <c r="A285" s="13"/>
      <c r="B285" s="245"/>
      <c r="C285" s="246"/>
      <c r="D285" s="240" t="s">
        <v>164</v>
      </c>
      <c r="E285" s="247" t="s">
        <v>1</v>
      </c>
      <c r="F285" s="248" t="s">
        <v>1320</v>
      </c>
      <c r="G285" s="246"/>
      <c r="H285" s="249">
        <v>5.0999999999999996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5" t="s">
        <v>164</v>
      </c>
      <c r="AU285" s="255" t="s">
        <v>87</v>
      </c>
      <c r="AV285" s="13" t="s">
        <v>87</v>
      </c>
      <c r="AW285" s="13" t="s">
        <v>34</v>
      </c>
      <c r="AX285" s="13" t="s">
        <v>78</v>
      </c>
      <c r="AY285" s="255" t="s">
        <v>153</v>
      </c>
    </row>
    <row r="286" s="13" customFormat="1">
      <c r="A286" s="13"/>
      <c r="B286" s="245"/>
      <c r="C286" s="246"/>
      <c r="D286" s="240" t="s">
        <v>164</v>
      </c>
      <c r="E286" s="247" t="s">
        <v>1</v>
      </c>
      <c r="F286" s="248" t="s">
        <v>1321</v>
      </c>
      <c r="G286" s="246"/>
      <c r="H286" s="249">
        <v>3.5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5" t="s">
        <v>164</v>
      </c>
      <c r="AU286" s="255" t="s">
        <v>87</v>
      </c>
      <c r="AV286" s="13" t="s">
        <v>87</v>
      </c>
      <c r="AW286" s="13" t="s">
        <v>34</v>
      </c>
      <c r="AX286" s="13" t="s">
        <v>78</v>
      </c>
      <c r="AY286" s="255" t="s">
        <v>153</v>
      </c>
    </row>
    <row r="287" s="15" customFormat="1">
      <c r="A287" s="15"/>
      <c r="B287" s="266"/>
      <c r="C287" s="267"/>
      <c r="D287" s="240" t="s">
        <v>164</v>
      </c>
      <c r="E287" s="268" t="s">
        <v>1</v>
      </c>
      <c r="F287" s="269" t="s">
        <v>198</v>
      </c>
      <c r="G287" s="267"/>
      <c r="H287" s="270">
        <v>19.799999999999997</v>
      </c>
      <c r="I287" s="271"/>
      <c r="J287" s="267"/>
      <c r="K287" s="267"/>
      <c r="L287" s="272"/>
      <c r="M287" s="273"/>
      <c r="N287" s="274"/>
      <c r="O287" s="274"/>
      <c r="P287" s="274"/>
      <c r="Q287" s="274"/>
      <c r="R287" s="274"/>
      <c r="S287" s="274"/>
      <c r="T287" s="27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6" t="s">
        <v>164</v>
      </c>
      <c r="AU287" s="276" t="s">
        <v>87</v>
      </c>
      <c r="AV287" s="15" t="s">
        <v>160</v>
      </c>
      <c r="AW287" s="15" t="s">
        <v>34</v>
      </c>
      <c r="AX287" s="15" t="s">
        <v>85</v>
      </c>
      <c r="AY287" s="276" t="s">
        <v>153</v>
      </c>
    </row>
    <row r="288" s="2" customFormat="1" ht="33" customHeight="1">
      <c r="A288" s="39"/>
      <c r="B288" s="40"/>
      <c r="C288" s="227" t="s">
        <v>476</v>
      </c>
      <c r="D288" s="227" t="s">
        <v>155</v>
      </c>
      <c r="E288" s="228" t="s">
        <v>604</v>
      </c>
      <c r="F288" s="229" t="s">
        <v>605</v>
      </c>
      <c r="G288" s="230" t="s">
        <v>355</v>
      </c>
      <c r="H288" s="231">
        <v>39.899999999999999</v>
      </c>
      <c r="I288" s="232"/>
      <c r="J288" s="233">
        <f>ROUND(I288*H288,2)</f>
        <v>0</v>
      </c>
      <c r="K288" s="229" t="s">
        <v>1311</v>
      </c>
      <c r="L288" s="45"/>
      <c r="M288" s="234" t="s">
        <v>1</v>
      </c>
      <c r="N288" s="235" t="s">
        <v>43</v>
      </c>
      <c r="O288" s="92"/>
      <c r="P288" s="236">
        <f>O288*H288</f>
        <v>0</v>
      </c>
      <c r="Q288" s="236">
        <v>0.15540000000000001</v>
      </c>
      <c r="R288" s="236">
        <f>Q288*H288</f>
        <v>6.2004600000000005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160</v>
      </c>
      <c r="AT288" s="238" t="s">
        <v>155</v>
      </c>
      <c r="AU288" s="238" t="s">
        <v>87</v>
      </c>
      <c r="AY288" s="18" t="s">
        <v>153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85</v>
      </c>
      <c r="BK288" s="239">
        <f>ROUND(I288*H288,2)</f>
        <v>0</v>
      </c>
      <c r="BL288" s="18" t="s">
        <v>160</v>
      </c>
      <c r="BM288" s="238" t="s">
        <v>1322</v>
      </c>
    </row>
    <row r="289" s="2" customFormat="1">
      <c r="A289" s="39"/>
      <c r="B289" s="40"/>
      <c r="C289" s="41"/>
      <c r="D289" s="240" t="s">
        <v>162</v>
      </c>
      <c r="E289" s="41"/>
      <c r="F289" s="241" t="s">
        <v>607</v>
      </c>
      <c r="G289" s="41"/>
      <c r="H289" s="41"/>
      <c r="I289" s="242"/>
      <c r="J289" s="41"/>
      <c r="K289" s="41"/>
      <c r="L289" s="45"/>
      <c r="M289" s="243"/>
      <c r="N289" s="244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162</v>
      </c>
      <c r="AU289" s="18" t="s">
        <v>87</v>
      </c>
    </row>
    <row r="290" s="13" customFormat="1">
      <c r="A290" s="13"/>
      <c r="B290" s="245"/>
      <c r="C290" s="246"/>
      <c r="D290" s="240" t="s">
        <v>164</v>
      </c>
      <c r="E290" s="247" t="s">
        <v>1</v>
      </c>
      <c r="F290" s="248" t="s">
        <v>1323</v>
      </c>
      <c r="G290" s="246"/>
      <c r="H290" s="249">
        <v>37.899999999999999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5" t="s">
        <v>164</v>
      </c>
      <c r="AU290" s="255" t="s">
        <v>87</v>
      </c>
      <c r="AV290" s="13" t="s">
        <v>87</v>
      </c>
      <c r="AW290" s="13" t="s">
        <v>34</v>
      </c>
      <c r="AX290" s="13" t="s">
        <v>78</v>
      </c>
      <c r="AY290" s="255" t="s">
        <v>153</v>
      </c>
    </row>
    <row r="291" s="13" customFormat="1">
      <c r="A291" s="13"/>
      <c r="B291" s="245"/>
      <c r="C291" s="246"/>
      <c r="D291" s="240" t="s">
        <v>164</v>
      </c>
      <c r="E291" s="247" t="s">
        <v>1</v>
      </c>
      <c r="F291" s="248" t="s">
        <v>1324</v>
      </c>
      <c r="G291" s="246"/>
      <c r="H291" s="249">
        <v>2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5" t="s">
        <v>164</v>
      </c>
      <c r="AU291" s="255" t="s">
        <v>87</v>
      </c>
      <c r="AV291" s="13" t="s">
        <v>87</v>
      </c>
      <c r="AW291" s="13" t="s">
        <v>34</v>
      </c>
      <c r="AX291" s="13" t="s">
        <v>78</v>
      </c>
      <c r="AY291" s="255" t="s">
        <v>153</v>
      </c>
    </row>
    <row r="292" s="15" customFormat="1">
      <c r="A292" s="15"/>
      <c r="B292" s="266"/>
      <c r="C292" s="267"/>
      <c r="D292" s="240" t="s">
        <v>164</v>
      </c>
      <c r="E292" s="268" t="s">
        <v>1</v>
      </c>
      <c r="F292" s="269" t="s">
        <v>198</v>
      </c>
      <c r="G292" s="267"/>
      <c r="H292" s="270">
        <v>39.899999999999999</v>
      </c>
      <c r="I292" s="271"/>
      <c r="J292" s="267"/>
      <c r="K292" s="267"/>
      <c r="L292" s="272"/>
      <c r="M292" s="273"/>
      <c r="N292" s="274"/>
      <c r="O292" s="274"/>
      <c r="P292" s="274"/>
      <c r="Q292" s="274"/>
      <c r="R292" s="274"/>
      <c r="S292" s="274"/>
      <c r="T292" s="27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6" t="s">
        <v>164</v>
      </c>
      <c r="AU292" s="276" t="s">
        <v>87</v>
      </c>
      <c r="AV292" s="15" t="s">
        <v>160</v>
      </c>
      <c r="AW292" s="15" t="s">
        <v>34</v>
      </c>
      <c r="AX292" s="15" t="s">
        <v>85</v>
      </c>
      <c r="AY292" s="276" t="s">
        <v>153</v>
      </c>
    </row>
    <row r="293" s="2" customFormat="1" ht="16.5" customHeight="1">
      <c r="A293" s="39"/>
      <c r="B293" s="40"/>
      <c r="C293" s="278" t="s">
        <v>481</v>
      </c>
      <c r="D293" s="278" t="s">
        <v>341</v>
      </c>
      <c r="E293" s="279" t="s">
        <v>611</v>
      </c>
      <c r="F293" s="280" t="s">
        <v>612</v>
      </c>
      <c r="G293" s="281" t="s">
        <v>355</v>
      </c>
      <c r="H293" s="282">
        <v>38.658000000000001</v>
      </c>
      <c r="I293" s="283"/>
      <c r="J293" s="284">
        <f>ROUND(I293*H293,2)</f>
        <v>0</v>
      </c>
      <c r="K293" s="280" t="s">
        <v>1311</v>
      </c>
      <c r="L293" s="285"/>
      <c r="M293" s="286" t="s">
        <v>1</v>
      </c>
      <c r="N293" s="287" t="s">
        <v>43</v>
      </c>
      <c r="O293" s="92"/>
      <c r="P293" s="236">
        <f>O293*H293</f>
        <v>0</v>
      </c>
      <c r="Q293" s="236">
        <v>0.080000000000000002</v>
      </c>
      <c r="R293" s="236">
        <f>Q293*H293</f>
        <v>3.0926400000000003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206</v>
      </c>
      <c r="AT293" s="238" t="s">
        <v>341</v>
      </c>
      <c r="AU293" s="238" t="s">
        <v>87</v>
      </c>
      <c r="AY293" s="18" t="s">
        <v>153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85</v>
      </c>
      <c r="BK293" s="239">
        <f>ROUND(I293*H293,2)</f>
        <v>0</v>
      </c>
      <c r="BL293" s="18" t="s">
        <v>160</v>
      </c>
      <c r="BM293" s="238" t="s">
        <v>1325</v>
      </c>
    </row>
    <row r="294" s="2" customFormat="1">
      <c r="A294" s="39"/>
      <c r="B294" s="40"/>
      <c r="C294" s="41"/>
      <c r="D294" s="240" t="s">
        <v>162</v>
      </c>
      <c r="E294" s="41"/>
      <c r="F294" s="241" t="s">
        <v>612</v>
      </c>
      <c r="G294" s="41"/>
      <c r="H294" s="41"/>
      <c r="I294" s="242"/>
      <c r="J294" s="41"/>
      <c r="K294" s="41"/>
      <c r="L294" s="45"/>
      <c r="M294" s="243"/>
      <c r="N294" s="244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162</v>
      </c>
      <c r="AU294" s="18" t="s">
        <v>87</v>
      </c>
    </row>
    <row r="295" s="13" customFormat="1">
      <c r="A295" s="13"/>
      <c r="B295" s="245"/>
      <c r="C295" s="246"/>
      <c r="D295" s="240" t="s">
        <v>164</v>
      </c>
      <c r="E295" s="247" t="s">
        <v>1</v>
      </c>
      <c r="F295" s="248" t="s">
        <v>1323</v>
      </c>
      <c r="G295" s="246"/>
      <c r="H295" s="249">
        <v>37.899999999999999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5" t="s">
        <v>164</v>
      </c>
      <c r="AU295" s="255" t="s">
        <v>87</v>
      </c>
      <c r="AV295" s="13" t="s">
        <v>87</v>
      </c>
      <c r="AW295" s="13" t="s">
        <v>34</v>
      </c>
      <c r="AX295" s="13" t="s">
        <v>85</v>
      </c>
      <c r="AY295" s="255" t="s">
        <v>153</v>
      </c>
    </row>
    <row r="296" s="13" customFormat="1">
      <c r="A296" s="13"/>
      <c r="B296" s="245"/>
      <c r="C296" s="246"/>
      <c r="D296" s="240" t="s">
        <v>164</v>
      </c>
      <c r="E296" s="246"/>
      <c r="F296" s="248" t="s">
        <v>1326</v>
      </c>
      <c r="G296" s="246"/>
      <c r="H296" s="249">
        <v>38.658000000000001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5" t="s">
        <v>164</v>
      </c>
      <c r="AU296" s="255" t="s">
        <v>87</v>
      </c>
      <c r="AV296" s="13" t="s">
        <v>87</v>
      </c>
      <c r="AW296" s="13" t="s">
        <v>4</v>
      </c>
      <c r="AX296" s="13" t="s">
        <v>85</v>
      </c>
      <c r="AY296" s="255" t="s">
        <v>153</v>
      </c>
    </row>
    <row r="297" s="2" customFormat="1" ht="24.15" customHeight="1">
      <c r="A297" s="39"/>
      <c r="B297" s="40"/>
      <c r="C297" s="278" t="s">
        <v>488</v>
      </c>
      <c r="D297" s="278" t="s">
        <v>341</v>
      </c>
      <c r="E297" s="279" t="s">
        <v>617</v>
      </c>
      <c r="F297" s="280" t="s">
        <v>618</v>
      </c>
      <c r="G297" s="281" t="s">
        <v>355</v>
      </c>
      <c r="H297" s="282">
        <v>2.04</v>
      </c>
      <c r="I297" s="283"/>
      <c r="J297" s="284">
        <f>ROUND(I297*H297,2)</f>
        <v>0</v>
      </c>
      <c r="K297" s="280" t="s">
        <v>1311</v>
      </c>
      <c r="L297" s="285"/>
      <c r="M297" s="286" t="s">
        <v>1</v>
      </c>
      <c r="N297" s="287" t="s">
        <v>43</v>
      </c>
      <c r="O297" s="92"/>
      <c r="P297" s="236">
        <f>O297*H297</f>
        <v>0</v>
      </c>
      <c r="Q297" s="236">
        <v>0.065670000000000006</v>
      </c>
      <c r="R297" s="236">
        <f>Q297*H297</f>
        <v>0.13396680000000003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206</v>
      </c>
      <c r="AT297" s="238" t="s">
        <v>341</v>
      </c>
      <c r="AU297" s="238" t="s">
        <v>87</v>
      </c>
      <c r="AY297" s="18" t="s">
        <v>153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85</v>
      </c>
      <c r="BK297" s="239">
        <f>ROUND(I297*H297,2)</f>
        <v>0</v>
      </c>
      <c r="BL297" s="18" t="s">
        <v>160</v>
      </c>
      <c r="BM297" s="238" t="s">
        <v>1327</v>
      </c>
    </row>
    <row r="298" s="2" customFormat="1">
      <c r="A298" s="39"/>
      <c r="B298" s="40"/>
      <c r="C298" s="41"/>
      <c r="D298" s="240" t="s">
        <v>162</v>
      </c>
      <c r="E298" s="41"/>
      <c r="F298" s="241" t="s">
        <v>618</v>
      </c>
      <c r="G298" s="41"/>
      <c r="H298" s="41"/>
      <c r="I298" s="242"/>
      <c r="J298" s="41"/>
      <c r="K298" s="41"/>
      <c r="L298" s="45"/>
      <c r="M298" s="243"/>
      <c r="N298" s="244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162</v>
      </c>
      <c r="AU298" s="18" t="s">
        <v>87</v>
      </c>
    </row>
    <row r="299" s="13" customFormat="1">
      <c r="A299" s="13"/>
      <c r="B299" s="245"/>
      <c r="C299" s="246"/>
      <c r="D299" s="240" t="s">
        <v>164</v>
      </c>
      <c r="E299" s="247" t="s">
        <v>1</v>
      </c>
      <c r="F299" s="248" t="s">
        <v>1328</v>
      </c>
      <c r="G299" s="246"/>
      <c r="H299" s="249">
        <v>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5" t="s">
        <v>164</v>
      </c>
      <c r="AU299" s="255" t="s">
        <v>87</v>
      </c>
      <c r="AV299" s="13" t="s">
        <v>87</v>
      </c>
      <c r="AW299" s="13" t="s">
        <v>34</v>
      </c>
      <c r="AX299" s="13" t="s">
        <v>78</v>
      </c>
      <c r="AY299" s="255" t="s">
        <v>153</v>
      </c>
    </row>
    <row r="300" s="13" customFormat="1">
      <c r="A300" s="13"/>
      <c r="B300" s="245"/>
      <c r="C300" s="246"/>
      <c r="D300" s="240" t="s">
        <v>164</v>
      </c>
      <c r="E300" s="247" t="s">
        <v>1</v>
      </c>
      <c r="F300" s="248" t="s">
        <v>1329</v>
      </c>
      <c r="G300" s="246"/>
      <c r="H300" s="249">
        <v>1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5" t="s">
        <v>164</v>
      </c>
      <c r="AU300" s="255" t="s">
        <v>87</v>
      </c>
      <c r="AV300" s="13" t="s">
        <v>87</v>
      </c>
      <c r="AW300" s="13" t="s">
        <v>34</v>
      </c>
      <c r="AX300" s="13" t="s">
        <v>78</v>
      </c>
      <c r="AY300" s="255" t="s">
        <v>153</v>
      </c>
    </row>
    <row r="301" s="15" customFormat="1">
      <c r="A301" s="15"/>
      <c r="B301" s="266"/>
      <c r="C301" s="267"/>
      <c r="D301" s="240" t="s">
        <v>164</v>
      </c>
      <c r="E301" s="268" t="s">
        <v>1</v>
      </c>
      <c r="F301" s="269" t="s">
        <v>198</v>
      </c>
      <c r="G301" s="267"/>
      <c r="H301" s="270">
        <v>2</v>
      </c>
      <c r="I301" s="271"/>
      <c r="J301" s="267"/>
      <c r="K301" s="267"/>
      <c r="L301" s="272"/>
      <c r="M301" s="273"/>
      <c r="N301" s="274"/>
      <c r="O301" s="274"/>
      <c r="P301" s="274"/>
      <c r="Q301" s="274"/>
      <c r="R301" s="274"/>
      <c r="S301" s="274"/>
      <c r="T301" s="27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6" t="s">
        <v>164</v>
      </c>
      <c r="AU301" s="276" t="s">
        <v>87</v>
      </c>
      <c r="AV301" s="15" t="s">
        <v>160</v>
      </c>
      <c r="AW301" s="15" t="s">
        <v>34</v>
      </c>
      <c r="AX301" s="15" t="s">
        <v>85</v>
      </c>
      <c r="AY301" s="276" t="s">
        <v>153</v>
      </c>
    </row>
    <row r="302" s="13" customFormat="1">
      <c r="A302" s="13"/>
      <c r="B302" s="245"/>
      <c r="C302" s="246"/>
      <c r="D302" s="240" t="s">
        <v>164</v>
      </c>
      <c r="E302" s="246"/>
      <c r="F302" s="248" t="s">
        <v>1330</v>
      </c>
      <c r="G302" s="246"/>
      <c r="H302" s="249">
        <v>2.04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5" t="s">
        <v>164</v>
      </c>
      <c r="AU302" s="255" t="s">
        <v>87</v>
      </c>
      <c r="AV302" s="13" t="s">
        <v>87</v>
      </c>
      <c r="AW302" s="13" t="s">
        <v>4</v>
      </c>
      <c r="AX302" s="13" t="s">
        <v>85</v>
      </c>
      <c r="AY302" s="255" t="s">
        <v>153</v>
      </c>
    </row>
    <row r="303" s="2" customFormat="1" ht="33" customHeight="1">
      <c r="A303" s="39"/>
      <c r="B303" s="40"/>
      <c r="C303" s="227" t="s">
        <v>408</v>
      </c>
      <c r="D303" s="227" t="s">
        <v>155</v>
      </c>
      <c r="E303" s="228" t="s">
        <v>648</v>
      </c>
      <c r="F303" s="229" t="s">
        <v>649</v>
      </c>
      <c r="G303" s="230" t="s">
        <v>355</v>
      </c>
      <c r="H303" s="231">
        <v>54.439999999999998</v>
      </c>
      <c r="I303" s="232"/>
      <c r="J303" s="233">
        <f>ROUND(I303*H303,2)</f>
        <v>0</v>
      </c>
      <c r="K303" s="229" t="s">
        <v>159</v>
      </c>
      <c r="L303" s="45"/>
      <c r="M303" s="234" t="s">
        <v>1</v>
      </c>
      <c r="N303" s="235" t="s">
        <v>43</v>
      </c>
      <c r="O303" s="92"/>
      <c r="P303" s="236">
        <f>O303*H303</f>
        <v>0</v>
      </c>
      <c r="Q303" s="236">
        <v>0.1295</v>
      </c>
      <c r="R303" s="236">
        <f>Q303*H303</f>
        <v>7.0499799999999997</v>
      </c>
      <c r="S303" s="236">
        <v>0</v>
      </c>
      <c r="T303" s="23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160</v>
      </c>
      <c r="AT303" s="238" t="s">
        <v>155</v>
      </c>
      <c r="AU303" s="238" t="s">
        <v>87</v>
      </c>
      <c r="AY303" s="18" t="s">
        <v>153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85</v>
      </c>
      <c r="BK303" s="239">
        <f>ROUND(I303*H303,2)</f>
        <v>0</v>
      </c>
      <c r="BL303" s="18" t="s">
        <v>160</v>
      </c>
      <c r="BM303" s="238" t="s">
        <v>650</v>
      </c>
    </row>
    <row r="304" s="2" customFormat="1">
      <c r="A304" s="39"/>
      <c r="B304" s="40"/>
      <c r="C304" s="41"/>
      <c r="D304" s="240" t="s">
        <v>162</v>
      </c>
      <c r="E304" s="41"/>
      <c r="F304" s="241" t="s">
        <v>651</v>
      </c>
      <c r="G304" s="41"/>
      <c r="H304" s="41"/>
      <c r="I304" s="242"/>
      <c r="J304" s="41"/>
      <c r="K304" s="41"/>
      <c r="L304" s="45"/>
      <c r="M304" s="243"/>
      <c r="N304" s="244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162</v>
      </c>
      <c r="AU304" s="18" t="s">
        <v>87</v>
      </c>
    </row>
    <row r="305" s="13" customFormat="1">
      <c r="A305" s="13"/>
      <c r="B305" s="245"/>
      <c r="C305" s="246"/>
      <c r="D305" s="240" t="s">
        <v>164</v>
      </c>
      <c r="E305" s="247" t="s">
        <v>1</v>
      </c>
      <c r="F305" s="248" t="s">
        <v>1331</v>
      </c>
      <c r="G305" s="246"/>
      <c r="H305" s="249">
        <v>54.439999999999998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5" t="s">
        <v>164</v>
      </c>
      <c r="AU305" s="255" t="s">
        <v>87</v>
      </c>
      <c r="AV305" s="13" t="s">
        <v>87</v>
      </c>
      <c r="AW305" s="13" t="s">
        <v>34</v>
      </c>
      <c r="AX305" s="13" t="s">
        <v>85</v>
      </c>
      <c r="AY305" s="255" t="s">
        <v>153</v>
      </c>
    </row>
    <row r="306" s="2" customFormat="1" ht="16.5" customHeight="1">
      <c r="A306" s="39"/>
      <c r="B306" s="40"/>
      <c r="C306" s="278" t="s">
        <v>416</v>
      </c>
      <c r="D306" s="278" t="s">
        <v>341</v>
      </c>
      <c r="E306" s="279" t="s">
        <v>654</v>
      </c>
      <c r="F306" s="280" t="s">
        <v>655</v>
      </c>
      <c r="G306" s="281" t="s">
        <v>355</v>
      </c>
      <c r="H306" s="282">
        <v>55.529000000000003</v>
      </c>
      <c r="I306" s="283"/>
      <c r="J306" s="284">
        <f>ROUND(I306*H306,2)</f>
        <v>0</v>
      </c>
      <c r="K306" s="280" t="s">
        <v>159</v>
      </c>
      <c r="L306" s="285"/>
      <c r="M306" s="286" t="s">
        <v>1</v>
      </c>
      <c r="N306" s="287" t="s">
        <v>43</v>
      </c>
      <c r="O306" s="92"/>
      <c r="P306" s="236">
        <f>O306*H306</f>
        <v>0</v>
      </c>
      <c r="Q306" s="236">
        <v>0.044999999999999998</v>
      </c>
      <c r="R306" s="236">
        <f>Q306*H306</f>
        <v>2.4988049999999999</v>
      </c>
      <c r="S306" s="236">
        <v>0</v>
      </c>
      <c r="T306" s="23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8" t="s">
        <v>206</v>
      </c>
      <c r="AT306" s="238" t="s">
        <v>341</v>
      </c>
      <c r="AU306" s="238" t="s">
        <v>87</v>
      </c>
      <c r="AY306" s="18" t="s">
        <v>153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8" t="s">
        <v>85</v>
      </c>
      <c r="BK306" s="239">
        <f>ROUND(I306*H306,2)</f>
        <v>0</v>
      </c>
      <c r="BL306" s="18" t="s">
        <v>160</v>
      </c>
      <c r="BM306" s="238" t="s">
        <v>656</v>
      </c>
    </row>
    <row r="307" s="2" customFormat="1">
      <c r="A307" s="39"/>
      <c r="B307" s="40"/>
      <c r="C307" s="41"/>
      <c r="D307" s="240" t="s">
        <v>162</v>
      </c>
      <c r="E307" s="41"/>
      <c r="F307" s="241" t="s">
        <v>655</v>
      </c>
      <c r="G307" s="41"/>
      <c r="H307" s="41"/>
      <c r="I307" s="242"/>
      <c r="J307" s="41"/>
      <c r="K307" s="41"/>
      <c r="L307" s="45"/>
      <c r="M307" s="243"/>
      <c r="N307" s="244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162</v>
      </c>
      <c r="AU307" s="18" t="s">
        <v>87</v>
      </c>
    </row>
    <row r="308" s="13" customFormat="1">
      <c r="A308" s="13"/>
      <c r="B308" s="245"/>
      <c r="C308" s="246"/>
      <c r="D308" s="240" t="s">
        <v>164</v>
      </c>
      <c r="E308" s="247" t="s">
        <v>1</v>
      </c>
      <c r="F308" s="248" t="s">
        <v>1331</v>
      </c>
      <c r="G308" s="246"/>
      <c r="H308" s="249">
        <v>54.439999999999998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5" t="s">
        <v>164</v>
      </c>
      <c r="AU308" s="255" t="s">
        <v>87</v>
      </c>
      <c r="AV308" s="13" t="s">
        <v>87</v>
      </c>
      <c r="AW308" s="13" t="s">
        <v>34</v>
      </c>
      <c r="AX308" s="13" t="s">
        <v>85</v>
      </c>
      <c r="AY308" s="255" t="s">
        <v>153</v>
      </c>
    </row>
    <row r="309" s="13" customFormat="1">
      <c r="A309" s="13"/>
      <c r="B309" s="245"/>
      <c r="C309" s="246"/>
      <c r="D309" s="240" t="s">
        <v>164</v>
      </c>
      <c r="E309" s="246"/>
      <c r="F309" s="248" t="s">
        <v>1332</v>
      </c>
      <c r="G309" s="246"/>
      <c r="H309" s="249">
        <v>55.529000000000003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5" t="s">
        <v>164</v>
      </c>
      <c r="AU309" s="255" t="s">
        <v>87</v>
      </c>
      <c r="AV309" s="13" t="s">
        <v>87</v>
      </c>
      <c r="AW309" s="13" t="s">
        <v>4</v>
      </c>
      <c r="AX309" s="13" t="s">
        <v>85</v>
      </c>
      <c r="AY309" s="255" t="s">
        <v>153</v>
      </c>
    </row>
    <row r="310" s="2" customFormat="1" ht="24.15" customHeight="1">
      <c r="A310" s="39"/>
      <c r="B310" s="40"/>
      <c r="C310" s="227" t="s">
        <v>500</v>
      </c>
      <c r="D310" s="227" t="s">
        <v>155</v>
      </c>
      <c r="E310" s="228" t="s">
        <v>1333</v>
      </c>
      <c r="F310" s="229" t="s">
        <v>1334</v>
      </c>
      <c r="G310" s="230" t="s">
        <v>355</v>
      </c>
      <c r="H310" s="231">
        <v>2</v>
      </c>
      <c r="I310" s="232"/>
      <c r="J310" s="233">
        <f>ROUND(I310*H310,2)</f>
        <v>0</v>
      </c>
      <c r="K310" s="229" t="s">
        <v>1311</v>
      </c>
      <c r="L310" s="45"/>
      <c r="M310" s="234" t="s">
        <v>1</v>
      </c>
      <c r="N310" s="235" t="s">
        <v>43</v>
      </c>
      <c r="O310" s="92"/>
      <c r="P310" s="236">
        <f>O310*H310</f>
        <v>0</v>
      </c>
      <c r="Q310" s="236">
        <v>0.37702999999999998</v>
      </c>
      <c r="R310" s="236">
        <f>Q310*H310</f>
        <v>0.75405999999999995</v>
      </c>
      <c r="S310" s="236">
        <v>0</v>
      </c>
      <c r="T310" s="23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8" t="s">
        <v>160</v>
      </c>
      <c r="AT310" s="238" t="s">
        <v>155</v>
      </c>
      <c r="AU310" s="238" t="s">
        <v>87</v>
      </c>
      <c r="AY310" s="18" t="s">
        <v>153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8" t="s">
        <v>85</v>
      </c>
      <c r="BK310" s="239">
        <f>ROUND(I310*H310,2)</f>
        <v>0</v>
      </c>
      <c r="BL310" s="18" t="s">
        <v>160</v>
      </c>
      <c r="BM310" s="238" t="s">
        <v>1335</v>
      </c>
    </row>
    <row r="311" s="2" customFormat="1">
      <c r="A311" s="39"/>
      <c r="B311" s="40"/>
      <c r="C311" s="41"/>
      <c r="D311" s="240" t="s">
        <v>162</v>
      </c>
      <c r="E311" s="41"/>
      <c r="F311" s="241" t="s">
        <v>1336</v>
      </c>
      <c r="G311" s="41"/>
      <c r="H311" s="41"/>
      <c r="I311" s="242"/>
      <c r="J311" s="41"/>
      <c r="K311" s="41"/>
      <c r="L311" s="45"/>
      <c r="M311" s="243"/>
      <c r="N311" s="244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162</v>
      </c>
      <c r="AU311" s="18" t="s">
        <v>87</v>
      </c>
    </row>
    <row r="312" s="13" customFormat="1">
      <c r="A312" s="13"/>
      <c r="B312" s="245"/>
      <c r="C312" s="246"/>
      <c r="D312" s="240" t="s">
        <v>164</v>
      </c>
      <c r="E312" s="247" t="s">
        <v>1</v>
      </c>
      <c r="F312" s="248" t="s">
        <v>87</v>
      </c>
      <c r="G312" s="246"/>
      <c r="H312" s="249">
        <v>2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5" t="s">
        <v>164</v>
      </c>
      <c r="AU312" s="255" t="s">
        <v>87</v>
      </c>
      <c r="AV312" s="13" t="s">
        <v>87</v>
      </c>
      <c r="AW312" s="13" t="s">
        <v>34</v>
      </c>
      <c r="AX312" s="13" t="s">
        <v>85</v>
      </c>
      <c r="AY312" s="255" t="s">
        <v>153</v>
      </c>
    </row>
    <row r="313" s="2" customFormat="1" ht="24.15" customHeight="1">
      <c r="A313" s="39"/>
      <c r="B313" s="40"/>
      <c r="C313" s="227" t="s">
        <v>423</v>
      </c>
      <c r="D313" s="227" t="s">
        <v>155</v>
      </c>
      <c r="E313" s="228" t="s">
        <v>1337</v>
      </c>
      <c r="F313" s="229" t="s">
        <v>1338</v>
      </c>
      <c r="G313" s="230" t="s">
        <v>158</v>
      </c>
      <c r="H313" s="231">
        <v>1</v>
      </c>
      <c r="I313" s="232"/>
      <c r="J313" s="233">
        <f>ROUND(I313*H313,2)</f>
        <v>0</v>
      </c>
      <c r="K313" s="229" t="s">
        <v>1</v>
      </c>
      <c r="L313" s="45"/>
      <c r="M313" s="234" t="s">
        <v>1</v>
      </c>
      <c r="N313" s="235" t="s">
        <v>43</v>
      </c>
      <c r="O313" s="92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160</v>
      </c>
      <c r="AT313" s="238" t="s">
        <v>155</v>
      </c>
      <c r="AU313" s="238" t="s">
        <v>87</v>
      </c>
      <c r="AY313" s="18" t="s">
        <v>153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85</v>
      </c>
      <c r="BK313" s="239">
        <f>ROUND(I313*H313,2)</f>
        <v>0</v>
      </c>
      <c r="BL313" s="18" t="s">
        <v>160</v>
      </c>
      <c r="BM313" s="238" t="s">
        <v>1339</v>
      </c>
    </row>
    <row r="314" s="2" customFormat="1">
      <c r="A314" s="39"/>
      <c r="B314" s="40"/>
      <c r="C314" s="41"/>
      <c r="D314" s="240" t="s">
        <v>162</v>
      </c>
      <c r="E314" s="41"/>
      <c r="F314" s="241" t="s">
        <v>1340</v>
      </c>
      <c r="G314" s="41"/>
      <c r="H314" s="41"/>
      <c r="I314" s="242"/>
      <c r="J314" s="41"/>
      <c r="K314" s="41"/>
      <c r="L314" s="45"/>
      <c r="M314" s="243"/>
      <c r="N314" s="244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162</v>
      </c>
      <c r="AU314" s="18" t="s">
        <v>87</v>
      </c>
    </row>
    <row r="315" s="2" customFormat="1">
      <c r="A315" s="39"/>
      <c r="B315" s="40"/>
      <c r="C315" s="41"/>
      <c r="D315" s="240" t="s">
        <v>218</v>
      </c>
      <c r="E315" s="41"/>
      <c r="F315" s="277" t="s">
        <v>1341</v>
      </c>
      <c r="G315" s="41"/>
      <c r="H315" s="41"/>
      <c r="I315" s="242"/>
      <c r="J315" s="41"/>
      <c r="K315" s="41"/>
      <c r="L315" s="45"/>
      <c r="M315" s="243"/>
      <c r="N315" s="244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218</v>
      </c>
      <c r="AU315" s="18" t="s">
        <v>87</v>
      </c>
    </row>
    <row r="316" s="13" customFormat="1">
      <c r="A316" s="13"/>
      <c r="B316" s="245"/>
      <c r="C316" s="246"/>
      <c r="D316" s="240" t="s">
        <v>164</v>
      </c>
      <c r="E316" s="247" t="s">
        <v>1</v>
      </c>
      <c r="F316" s="248" t="s">
        <v>85</v>
      </c>
      <c r="G316" s="246"/>
      <c r="H316" s="249">
        <v>1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5" t="s">
        <v>164</v>
      </c>
      <c r="AU316" s="255" t="s">
        <v>87</v>
      </c>
      <c r="AV316" s="13" t="s">
        <v>87</v>
      </c>
      <c r="AW316" s="13" t="s">
        <v>34</v>
      </c>
      <c r="AX316" s="13" t="s">
        <v>85</v>
      </c>
      <c r="AY316" s="255" t="s">
        <v>153</v>
      </c>
    </row>
    <row r="317" s="2" customFormat="1" ht="24.15" customHeight="1">
      <c r="A317" s="39"/>
      <c r="B317" s="40"/>
      <c r="C317" s="227" t="s">
        <v>505</v>
      </c>
      <c r="D317" s="227" t="s">
        <v>155</v>
      </c>
      <c r="E317" s="228" t="s">
        <v>1342</v>
      </c>
      <c r="F317" s="229" t="s">
        <v>1343</v>
      </c>
      <c r="G317" s="230" t="s">
        <v>954</v>
      </c>
      <c r="H317" s="231">
        <v>1</v>
      </c>
      <c r="I317" s="232"/>
      <c r="J317" s="233">
        <f>ROUND(I317*H317,2)</f>
        <v>0</v>
      </c>
      <c r="K317" s="229" t="s">
        <v>1</v>
      </c>
      <c r="L317" s="45"/>
      <c r="M317" s="234" t="s">
        <v>1</v>
      </c>
      <c r="N317" s="235" t="s">
        <v>43</v>
      </c>
      <c r="O317" s="92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160</v>
      </c>
      <c r="AT317" s="238" t="s">
        <v>155</v>
      </c>
      <c r="AU317" s="238" t="s">
        <v>87</v>
      </c>
      <c r="AY317" s="18" t="s">
        <v>153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85</v>
      </c>
      <c r="BK317" s="239">
        <f>ROUND(I317*H317,2)</f>
        <v>0</v>
      </c>
      <c r="BL317" s="18" t="s">
        <v>160</v>
      </c>
      <c r="BM317" s="238" t="s">
        <v>1344</v>
      </c>
    </row>
    <row r="318" s="2" customFormat="1">
      <c r="A318" s="39"/>
      <c r="B318" s="40"/>
      <c r="C318" s="41"/>
      <c r="D318" s="240" t="s">
        <v>162</v>
      </c>
      <c r="E318" s="41"/>
      <c r="F318" s="241" t="s">
        <v>1343</v>
      </c>
      <c r="G318" s="41"/>
      <c r="H318" s="41"/>
      <c r="I318" s="242"/>
      <c r="J318" s="41"/>
      <c r="K318" s="41"/>
      <c r="L318" s="45"/>
      <c r="M318" s="243"/>
      <c r="N318" s="244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162</v>
      </c>
      <c r="AU318" s="18" t="s">
        <v>87</v>
      </c>
    </row>
    <row r="319" s="13" customFormat="1">
      <c r="A319" s="13"/>
      <c r="B319" s="245"/>
      <c r="C319" s="246"/>
      <c r="D319" s="240" t="s">
        <v>164</v>
      </c>
      <c r="E319" s="247" t="s">
        <v>1</v>
      </c>
      <c r="F319" s="248" t="s">
        <v>85</v>
      </c>
      <c r="G319" s="246"/>
      <c r="H319" s="249">
        <v>1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5" t="s">
        <v>164</v>
      </c>
      <c r="AU319" s="255" t="s">
        <v>87</v>
      </c>
      <c r="AV319" s="13" t="s">
        <v>87</v>
      </c>
      <c r="AW319" s="13" t="s">
        <v>34</v>
      </c>
      <c r="AX319" s="13" t="s">
        <v>85</v>
      </c>
      <c r="AY319" s="255" t="s">
        <v>153</v>
      </c>
    </row>
    <row r="320" s="12" customFormat="1" ht="20.88" customHeight="1">
      <c r="A320" s="12"/>
      <c r="B320" s="211"/>
      <c r="C320" s="212"/>
      <c r="D320" s="213" t="s">
        <v>77</v>
      </c>
      <c r="E320" s="225" t="s">
        <v>695</v>
      </c>
      <c r="F320" s="225" t="s">
        <v>696</v>
      </c>
      <c r="G320" s="212"/>
      <c r="H320" s="212"/>
      <c r="I320" s="215"/>
      <c r="J320" s="226">
        <f>BK320</f>
        <v>0</v>
      </c>
      <c r="K320" s="212"/>
      <c r="L320" s="217"/>
      <c r="M320" s="218"/>
      <c r="N320" s="219"/>
      <c r="O320" s="219"/>
      <c r="P320" s="220">
        <f>SUM(P321:P327)</f>
        <v>0</v>
      </c>
      <c r="Q320" s="219"/>
      <c r="R320" s="220">
        <f>SUM(R321:R327)</f>
        <v>0</v>
      </c>
      <c r="S320" s="219"/>
      <c r="T320" s="221">
        <f>SUM(T321:T327)</f>
        <v>10.045000000000002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22" t="s">
        <v>85</v>
      </c>
      <c r="AT320" s="223" t="s">
        <v>77</v>
      </c>
      <c r="AU320" s="223" t="s">
        <v>87</v>
      </c>
      <c r="AY320" s="222" t="s">
        <v>153</v>
      </c>
      <c r="BK320" s="224">
        <f>SUM(BK321:BK327)</f>
        <v>0</v>
      </c>
    </row>
    <row r="321" s="2" customFormat="1" ht="24.15" customHeight="1">
      <c r="A321" s="39"/>
      <c r="B321" s="40"/>
      <c r="C321" s="227" t="s">
        <v>430</v>
      </c>
      <c r="D321" s="227" t="s">
        <v>155</v>
      </c>
      <c r="E321" s="228" t="s">
        <v>704</v>
      </c>
      <c r="F321" s="229" t="s">
        <v>705</v>
      </c>
      <c r="G321" s="230" t="s">
        <v>323</v>
      </c>
      <c r="H321" s="231">
        <v>20.5</v>
      </c>
      <c r="I321" s="232"/>
      <c r="J321" s="233">
        <f>ROUND(I321*H321,2)</f>
        <v>0</v>
      </c>
      <c r="K321" s="229" t="s">
        <v>159</v>
      </c>
      <c r="L321" s="45"/>
      <c r="M321" s="234" t="s">
        <v>1</v>
      </c>
      <c r="N321" s="235" t="s">
        <v>43</v>
      </c>
      <c r="O321" s="92"/>
      <c r="P321" s="236">
        <f>O321*H321</f>
        <v>0</v>
      </c>
      <c r="Q321" s="236">
        <v>0</v>
      </c>
      <c r="R321" s="236">
        <f>Q321*H321</f>
        <v>0</v>
      </c>
      <c r="S321" s="236">
        <v>0.32000000000000001</v>
      </c>
      <c r="T321" s="237">
        <f>S321*H321</f>
        <v>6.5600000000000005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8" t="s">
        <v>160</v>
      </c>
      <c r="AT321" s="238" t="s">
        <v>155</v>
      </c>
      <c r="AU321" s="238" t="s">
        <v>165</v>
      </c>
      <c r="AY321" s="18" t="s">
        <v>153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8" t="s">
        <v>85</v>
      </c>
      <c r="BK321" s="239">
        <f>ROUND(I321*H321,2)</f>
        <v>0</v>
      </c>
      <c r="BL321" s="18" t="s">
        <v>160</v>
      </c>
      <c r="BM321" s="238" t="s">
        <v>706</v>
      </c>
    </row>
    <row r="322" s="2" customFormat="1">
      <c r="A322" s="39"/>
      <c r="B322" s="40"/>
      <c r="C322" s="41"/>
      <c r="D322" s="240" t="s">
        <v>162</v>
      </c>
      <c r="E322" s="41"/>
      <c r="F322" s="241" t="s">
        <v>707</v>
      </c>
      <c r="G322" s="41"/>
      <c r="H322" s="41"/>
      <c r="I322" s="242"/>
      <c r="J322" s="41"/>
      <c r="K322" s="41"/>
      <c r="L322" s="45"/>
      <c r="M322" s="243"/>
      <c r="N322" s="244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162</v>
      </c>
      <c r="AU322" s="18" t="s">
        <v>165</v>
      </c>
    </row>
    <row r="323" s="13" customFormat="1">
      <c r="A323" s="13"/>
      <c r="B323" s="245"/>
      <c r="C323" s="246"/>
      <c r="D323" s="240" t="s">
        <v>164</v>
      </c>
      <c r="E323" s="247" t="s">
        <v>1</v>
      </c>
      <c r="F323" s="248" t="s">
        <v>1315</v>
      </c>
      <c r="G323" s="246"/>
      <c r="H323" s="249">
        <v>20.5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5" t="s">
        <v>164</v>
      </c>
      <c r="AU323" s="255" t="s">
        <v>165</v>
      </c>
      <c r="AV323" s="13" t="s">
        <v>87</v>
      </c>
      <c r="AW323" s="13" t="s">
        <v>34</v>
      </c>
      <c r="AX323" s="13" t="s">
        <v>85</v>
      </c>
      <c r="AY323" s="255" t="s">
        <v>153</v>
      </c>
    </row>
    <row r="324" s="2" customFormat="1" ht="24.15" customHeight="1">
      <c r="A324" s="39"/>
      <c r="B324" s="40"/>
      <c r="C324" s="227" t="s">
        <v>436</v>
      </c>
      <c r="D324" s="227" t="s">
        <v>155</v>
      </c>
      <c r="E324" s="228" t="s">
        <v>716</v>
      </c>
      <c r="F324" s="229" t="s">
        <v>717</v>
      </c>
      <c r="G324" s="230" t="s">
        <v>323</v>
      </c>
      <c r="H324" s="231">
        <v>20.5</v>
      </c>
      <c r="I324" s="232"/>
      <c r="J324" s="233">
        <f>ROUND(I324*H324,2)</f>
        <v>0</v>
      </c>
      <c r="K324" s="229" t="s">
        <v>159</v>
      </c>
      <c r="L324" s="45"/>
      <c r="M324" s="234" t="s">
        <v>1</v>
      </c>
      <c r="N324" s="235" t="s">
        <v>43</v>
      </c>
      <c r="O324" s="92"/>
      <c r="P324" s="236">
        <f>O324*H324</f>
        <v>0</v>
      </c>
      <c r="Q324" s="236">
        <v>0</v>
      </c>
      <c r="R324" s="236">
        <f>Q324*H324</f>
        <v>0</v>
      </c>
      <c r="S324" s="236">
        <v>0.17000000000000001</v>
      </c>
      <c r="T324" s="237">
        <f>S324*H324</f>
        <v>3.4850000000000003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8" t="s">
        <v>160</v>
      </c>
      <c r="AT324" s="238" t="s">
        <v>155</v>
      </c>
      <c r="AU324" s="238" t="s">
        <v>165</v>
      </c>
      <c r="AY324" s="18" t="s">
        <v>153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8" t="s">
        <v>85</v>
      </c>
      <c r="BK324" s="239">
        <f>ROUND(I324*H324,2)</f>
        <v>0</v>
      </c>
      <c r="BL324" s="18" t="s">
        <v>160</v>
      </c>
      <c r="BM324" s="238" t="s">
        <v>718</v>
      </c>
    </row>
    <row r="325" s="2" customFormat="1">
      <c r="A325" s="39"/>
      <c r="B325" s="40"/>
      <c r="C325" s="41"/>
      <c r="D325" s="240" t="s">
        <v>162</v>
      </c>
      <c r="E325" s="41"/>
      <c r="F325" s="241" t="s">
        <v>719</v>
      </c>
      <c r="G325" s="41"/>
      <c r="H325" s="41"/>
      <c r="I325" s="242"/>
      <c r="J325" s="41"/>
      <c r="K325" s="41"/>
      <c r="L325" s="45"/>
      <c r="M325" s="243"/>
      <c r="N325" s="244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162</v>
      </c>
      <c r="AU325" s="18" t="s">
        <v>165</v>
      </c>
    </row>
    <row r="326" s="13" customFormat="1">
      <c r="A326" s="13"/>
      <c r="B326" s="245"/>
      <c r="C326" s="246"/>
      <c r="D326" s="240" t="s">
        <v>164</v>
      </c>
      <c r="E326" s="247" t="s">
        <v>1</v>
      </c>
      <c r="F326" s="248" t="s">
        <v>1315</v>
      </c>
      <c r="G326" s="246"/>
      <c r="H326" s="249">
        <v>20.5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5" t="s">
        <v>164</v>
      </c>
      <c r="AU326" s="255" t="s">
        <v>165</v>
      </c>
      <c r="AV326" s="13" t="s">
        <v>87</v>
      </c>
      <c r="AW326" s="13" t="s">
        <v>34</v>
      </c>
      <c r="AX326" s="13" t="s">
        <v>78</v>
      </c>
      <c r="AY326" s="255" t="s">
        <v>153</v>
      </c>
    </row>
    <row r="327" s="15" customFormat="1">
      <c r="A327" s="15"/>
      <c r="B327" s="266"/>
      <c r="C327" s="267"/>
      <c r="D327" s="240" t="s">
        <v>164</v>
      </c>
      <c r="E327" s="268" t="s">
        <v>1</v>
      </c>
      <c r="F327" s="269" t="s">
        <v>198</v>
      </c>
      <c r="G327" s="267"/>
      <c r="H327" s="270">
        <v>20.5</v>
      </c>
      <c r="I327" s="271"/>
      <c r="J327" s="267"/>
      <c r="K327" s="267"/>
      <c r="L327" s="272"/>
      <c r="M327" s="273"/>
      <c r="N327" s="274"/>
      <c r="O327" s="274"/>
      <c r="P327" s="274"/>
      <c r="Q327" s="274"/>
      <c r="R327" s="274"/>
      <c r="S327" s="274"/>
      <c r="T327" s="27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6" t="s">
        <v>164</v>
      </c>
      <c r="AU327" s="276" t="s">
        <v>165</v>
      </c>
      <c r="AV327" s="15" t="s">
        <v>160</v>
      </c>
      <c r="AW327" s="15" t="s">
        <v>34</v>
      </c>
      <c r="AX327" s="15" t="s">
        <v>85</v>
      </c>
      <c r="AY327" s="276" t="s">
        <v>153</v>
      </c>
    </row>
    <row r="328" s="12" customFormat="1" ht="22.8" customHeight="1">
      <c r="A328" s="12"/>
      <c r="B328" s="211"/>
      <c r="C328" s="212"/>
      <c r="D328" s="213" t="s">
        <v>77</v>
      </c>
      <c r="E328" s="225" t="s">
        <v>797</v>
      </c>
      <c r="F328" s="225" t="s">
        <v>798</v>
      </c>
      <c r="G328" s="212"/>
      <c r="H328" s="212"/>
      <c r="I328" s="215"/>
      <c r="J328" s="226">
        <f>BK328</f>
        <v>0</v>
      </c>
      <c r="K328" s="212"/>
      <c r="L328" s="217"/>
      <c r="M328" s="218"/>
      <c r="N328" s="219"/>
      <c r="O328" s="219"/>
      <c r="P328" s="220">
        <f>SUM(P329:P346)</f>
        <v>0</v>
      </c>
      <c r="Q328" s="219"/>
      <c r="R328" s="220">
        <f>SUM(R329:R346)</f>
        <v>0</v>
      </c>
      <c r="S328" s="219"/>
      <c r="T328" s="221">
        <f>SUM(T329:T346)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2" t="s">
        <v>85</v>
      </c>
      <c r="AT328" s="223" t="s">
        <v>77</v>
      </c>
      <c r="AU328" s="223" t="s">
        <v>85</v>
      </c>
      <c r="AY328" s="222" t="s">
        <v>153</v>
      </c>
      <c r="BK328" s="224">
        <f>SUM(BK329:BK346)</f>
        <v>0</v>
      </c>
    </row>
    <row r="329" s="2" customFormat="1" ht="21.75" customHeight="1">
      <c r="A329" s="39"/>
      <c r="B329" s="40"/>
      <c r="C329" s="227" t="s">
        <v>441</v>
      </c>
      <c r="D329" s="227" t="s">
        <v>155</v>
      </c>
      <c r="E329" s="228" t="s">
        <v>800</v>
      </c>
      <c r="F329" s="229" t="s">
        <v>801</v>
      </c>
      <c r="G329" s="230" t="s">
        <v>302</v>
      </c>
      <c r="H329" s="231">
        <v>3.4849999999999999</v>
      </c>
      <c r="I329" s="232"/>
      <c r="J329" s="233">
        <f>ROUND(I329*H329,2)</f>
        <v>0</v>
      </c>
      <c r="K329" s="229" t="s">
        <v>159</v>
      </c>
      <c r="L329" s="45"/>
      <c r="M329" s="234" t="s">
        <v>1</v>
      </c>
      <c r="N329" s="235" t="s">
        <v>43</v>
      </c>
      <c r="O329" s="92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160</v>
      </c>
      <c r="AT329" s="238" t="s">
        <v>155</v>
      </c>
      <c r="AU329" s="238" t="s">
        <v>87</v>
      </c>
      <c r="AY329" s="18" t="s">
        <v>153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85</v>
      </c>
      <c r="BK329" s="239">
        <f>ROUND(I329*H329,2)</f>
        <v>0</v>
      </c>
      <c r="BL329" s="18" t="s">
        <v>160</v>
      </c>
      <c r="BM329" s="238" t="s">
        <v>802</v>
      </c>
    </row>
    <row r="330" s="2" customFormat="1">
      <c r="A330" s="39"/>
      <c r="B330" s="40"/>
      <c r="C330" s="41"/>
      <c r="D330" s="240" t="s">
        <v>162</v>
      </c>
      <c r="E330" s="41"/>
      <c r="F330" s="241" t="s">
        <v>803</v>
      </c>
      <c r="G330" s="41"/>
      <c r="H330" s="41"/>
      <c r="I330" s="242"/>
      <c r="J330" s="41"/>
      <c r="K330" s="41"/>
      <c r="L330" s="45"/>
      <c r="M330" s="243"/>
      <c r="N330" s="244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162</v>
      </c>
      <c r="AU330" s="18" t="s">
        <v>87</v>
      </c>
    </row>
    <row r="331" s="13" customFormat="1">
      <c r="A331" s="13"/>
      <c r="B331" s="245"/>
      <c r="C331" s="246"/>
      <c r="D331" s="240" t="s">
        <v>164</v>
      </c>
      <c r="E331" s="247" t="s">
        <v>1</v>
      </c>
      <c r="F331" s="248" t="s">
        <v>1345</v>
      </c>
      <c r="G331" s="246"/>
      <c r="H331" s="249">
        <v>3.4849999999999999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5" t="s">
        <v>164</v>
      </c>
      <c r="AU331" s="255" t="s">
        <v>87</v>
      </c>
      <c r="AV331" s="13" t="s">
        <v>87</v>
      </c>
      <c r="AW331" s="13" t="s">
        <v>34</v>
      </c>
      <c r="AX331" s="13" t="s">
        <v>85</v>
      </c>
      <c r="AY331" s="255" t="s">
        <v>153</v>
      </c>
    </row>
    <row r="332" s="2" customFormat="1" ht="24.15" customHeight="1">
      <c r="A332" s="39"/>
      <c r="B332" s="40"/>
      <c r="C332" s="227" t="s">
        <v>448</v>
      </c>
      <c r="D332" s="227" t="s">
        <v>155</v>
      </c>
      <c r="E332" s="228" t="s">
        <v>808</v>
      </c>
      <c r="F332" s="229" t="s">
        <v>809</v>
      </c>
      <c r="G332" s="230" t="s">
        <v>302</v>
      </c>
      <c r="H332" s="231">
        <v>31.364999999999998</v>
      </c>
      <c r="I332" s="232"/>
      <c r="J332" s="233">
        <f>ROUND(I332*H332,2)</f>
        <v>0</v>
      </c>
      <c r="K332" s="229" t="s">
        <v>159</v>
      </c>
      <c r="L332" s="45"/>
      <c r="M332" s="234" t="s">
        <v>1</v>
      </c>
      <c r="N332" s="235" t="s">
        <v>43</v>
      </c>
      <c r="O332" s="92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160</v>
      </c>
      <c r="AT332" s="238" t="s">
        <v>155</v>
      </c>
      <c r="AU332" s="238" t="s">
        <v>87</v>
      </c>
      <c r="AY332" s="18" t="s">
        <v>153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85</v>
      </c>
      <c r="BK332" s="239">
        <f>ROUND(I332*H332,2)</f>
        <v>0</v>
      </c>
      <c r="BL332" s="18" t="s">
        <v>160</v>
      </c>
      <c r="BM332" s="238" t="s">
        <v>810</v>
      </c>
    </row>
    <row r="333" s="2" customFormat="1">
      <c r="A333" s="39"/>
      <c r="B333" s="40"/>
      <c r="C333" s="41"/>
      <c r="D333" s="240" t="s">
        <v>162</v>
      </c>
      <c r="E333" s="41"/>
      <c r="F333" s="241" t="s">
        <v>811</v>
      </c>
      <c r="G333" s="41"/>
      <c r="H333" s="41"/>
      <c r="I333" s="242"/>
      <c r="J333" s="41"/>
      <c r="K333" s="41"/>
      <c r="L333" s="45"/>
      <c r="M333" s="243"/>
      <c r="N333" s="24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162</v>
      </c>
      <c r="AU333" s="18" t="s">
        <v>87</v>
      </c>
    </row>
    <row r="334" s="2" customFormat="1">
      <c r="A334" s="39"/>
      <c r="B334" s="40"/>
      <c r="C334" s="41"/>
      <c r="D334" s="240" t="s">
        <v>218</v>
      </c>
      <c r="E334" s="41"/>
      <c r="F334" s="277" t="s">
        <v>289</v>
      </c>
      <c r="G334" s="41"/>
      <c r="H334" s="41"/>
      <c r="I334" s="242"/>
      <c r="J334" s="41"/>
      <c r="K334" s="41"/>
      <c r="L334" s="45"/>
      <c r="M334" s="243"/>
      <c r="N334" s="244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218</v>
      </c>
      <c r="AU334" s="18" t="s">
        <v>87</v>
      </c>
    </row>
    <row r="335" s="13" customFormat="1">
      <c r="A335" s="13"/>
      <c r="B335" s="245"/>
      <c r="C335" s="246"/>
      <c r="D335" s="240" t="s">
        <v>164</v>
      </c>
      <c r="E335" s="247" t="s">
        <v>1</v>
      </c>
      <c r="F335" s="248" t="s">
        <v>1346</v>
      </c>
      <c r="G335" s="246"/>
      <c r="H335" s="249">
        <v>31.364999999999998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5" t="s">
        <v>164</v>
      </c>
      <c r="AU335" s="255" t="s">
        <v>87</v>
      </c>
      <c r="AV335" s="13" t="s">
        <v>87</v>
      </c>
      <c r="AW335" s="13" t="s">
        <v>34</v>
      </c>
      <c r="AX335" s="13" t="s">
        <v>85</v>
      </c>
      <c r="AY335" s="255" t="s">
        <v>153</v>
      </c>
    </row>
    <row r="336" s="2" customFormat="1" ht="21.75" customHeight="1">
      <c r="A336" s="39"/>
      <c r="B336" s="40"/>
      <c r="C336" s="227" t="s">
        <v>453</v>
      </c>
      <c r="D336" s="227" t="s">
        <v>155</v>
      </c>
      <c r="E336" s="228" t="s">
        <v>816</v>
      </c>
      <c r="F336" s="229" t="s">
        <v>817</v>
      </c>
      <c r="G336" s="230" t="s">
        <v>302</v>
      </c>
      <c r="H336" s="231">
        <v>6.5599999999999996</v>
      </c>
      <c r="I336" s="232"/>
      <c r="J336" s="233">
        <f>ROUND(I336*H336,2)</f>
        <v>0</v>
      </c>
      <c r="K336" s="229" t="s">
        <v>159</v>
      </c>
      <c r="L336" s="45"/>
      <c r="M336" s="234" t="s">
        <v>1</v>
      </c>
      <c r="N336" s="235" t="s">
        <v>43</v>
      </c>
      <c r="O336" s="92"/>
      <c r="P336" s="236">
        <f>O336*H336</f>
        <v>0</v>
      </c>
      <c r="Q336" s="236">
        <v>0</v>
      </c>
      <c r="R336" s="236">
        <f>Q336*H336</f>
        <v>0</v>
      </c>
      <c r="S336" s="236">
        <v>0</v>
      </c>
      <c r="T336" s="23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8" t="s">
        <v>160</v>
      </c>
      <c r="AT336" s="238" t="s">
        <v>155</v>
      </c>
      <c r="AU336" s="238" t="s">
        <v>87</v>
      </c>
      <c r="AY336" s="18" t="s">
        <v>153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8" t="s">
        <v>85</v>
      </c>
      <c r="BK336" s="239">
        <f>ROUND(I336*H336,2)</f>
        <v>0</v>
      </c>
      <c r="BL336" s="18" t="s">
        <v>160</v>
      </c>
      <c r="BM336" s="238" t="s">
        <v>818</v>
      </c>
    </row>
    <row r="337" s="2" customFormat="1">
      <c r="A337" s="39"/>
      <c r="B337" s="40"/>
      <c r="C337" s="41"/>
      <c r="D337" s="240" t="s">
        <v>162</v>
      </c>
      <c r="E337" s="41"/>
      <c r="F337" s="241" t="s">
        <v>819</v>
      </c>
      <c r="G337" s="41"/>
      <c r="H337" s="41"/>
      <c r="I337" s="242"/>
      <c r="J337" s="41"/>
      <c r="K337" s="41"/>
      <c r="L337" s="45"/>
      <c r="M337" s="243"/>
      <c r="N337" s="244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162</v>
      </c>
      <c r="AU337" s="18" t="s">
        <v>87</v>
      </c>
    </row>
    <row r="338" s="13" customFormat="1">
      <c r="A338" s="13"/>
      <c r="B338" s="245"/>
      <c r="C338" s="246"/>
      <c r="D338" s="240" t="s">
        <v>164</v>
      </c>
      <c r="E338" s="247" t="s">
        <v>1</v>
      </c>
      <c r="F338" s="248" t="s">
        <v>1347</v>
      </c>
      <c r="G338" s="246"/>
      <c r="H338" s="249">
        <v>6.5599999999999996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5" t="s">
        <v>164</v>
      </c>
      <c r="AU338" s="255" t="s">
        <v>87</v>
      </c>
      <c r="AV338" s="13" t="s">
        <v>87</v>
      </c>
      <c r="AW338" s="13" t="s">
        <v>34</v>
      </c>
      <c r="AX338" s="13" t="s">
        <v>78</v>
      </c>
      <c r="AY338" s="255" t="s">
        <v>153</v>
      </c>
    </row>
    <row r="339" s="15" customFormat="1">
      <c r="A339" s="15"/>
      <c r="B339" s="266"/>
      <c r="C339" s="267"/>
      <c r="D339" s="240" t="s">
        <v>164</v>
      </c>
      <c r="E339" s="268" t="s">
        <v>1</v>
      </c>
      <c r="F339" s="269" t="s">
        <v>198</v>
      </c>
      <c r="G339" s="267"/>
      <c r="H339" s="270">
        <v>6.5599999999999996</v>
      </c>
      <c r="I339" s="271"/>
      <c r="J339" s="267"/>
      <c r="K339" s="267"/>
      <c r="L339" s="272"/>
      <c r="M339" s="273"/>
      <c r="N339" s="274"/>
      <c r="O339" s="274"/>
      <c r="P339" s="274"/>
      <c r="Q339" s="274"/>
      <c r="R339" s="274"/>
      <c r="S339" s="274"/>
      <c r="T339" s="27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6" t="s">
        <v>164</v>
      </c>
      <c r="AU339" s="276" t="s">
        <v>87</v>
      </c>
      <c r="AV339" s="15" t="s">
        <v>160</v>
      </c>
      <c r="AW339" s="15" t="s">
        <v>34</v>
      </c>
      <c r="AX339" s="15" t="s">
        <v>85</v>
      </c>
      <c r="AY339" s="276" t="s">
        <v>153</v>
      </c>
    </row>
    <row r="340" s="2" customFormat="1" ht="24.15" customHeight="1">
      <c r="A340" s="39"/>
      <c r="B340" s="40"/>
      <c r="C340" s="227" t="s">
        <v>460</v>
      </c>
      <c r="D340" s="227" t="s">
        <v>155</v>
      </c>
      <c r="E340" s="228" t="s">
        <v>823</v>
      </c>
      <c r="F340" s="229" t="s">
        <v>824</v>
      </c>
      <c r="G340" s="230" t="s">
        <v>302</v>
      </c>
      <c r="H340" s="231">
        <v>59.039999999999999</v>
      </c>
      <c r="I340" s="232"/>
      <c r="J340" s="233">
        <f>ROUND(I340*H340,2)</f>
        <v>0</v>
      </c>
      <c r="K340" s="229" t="s">
        <v>159</v>
      </c>
      <c r="L340" s="45"/>
      <c r="M340" s="234" t="s">
        <v>1</v>
      </c>
      <c r="N340" s="235" t="s">
        <v>43</v>
      </c>
      <c r="O340" s="92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160</v>
      </c>
      <c r="AT340" s="238" t="s">
        <v>155</v>
      </c>
      <c r="AU340" s="238" t="s">
        <v>87</v>
      </c>
      <c r="AY340" s="18" t="s">
        <v>153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85</v>
      </c>
      <c r="BK340" s="239">
        <f>ROUND(I340*H340,2)</f>
        <v>0</v>
      </c>
      <c r="BL340" s="18" t="s">
        <v>160</v>
      </c>
      <c r="BM340" s="238" t="s">
        <v>825</v>
      </c>
    </row>
    <row r="341" s="2" customFormat="1">
      <c r="A341" s="39"/>
      <c r="B341" s="40"/>
      <c r="C341" s="41"/>
      <c r="D341" s="240" t="s">
        <v>162</v>
      </c>
      <c r="E341" s="41"/>
      <c r="F341" s="241" t="s">
        <v>811</v>
      </c>
      <c r="G341" s="41"/>
      <c r="H341" s="41"/>
      <c r="I341" s="242"/>
      <c r="J341" s="41"/>
      <c r="K341" s="41"/>
      <c r="L341" s="45"/>
      <c r="M341" s="243"/>
      <c r="N341" s="24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162</v>
      </c>
      <c r="AU341" s="18" t="s">
        <v>87</v>
      </c>
    </row>
    <row r="342" s="2" customFormat="1">
      <c r="A342" s="39"/>
      <c r="B342" s="40"/>
      <c r="C342" s="41"/>
      <c r="D342" s="240" t="s">
        <v>218</v>
      </c>
      <c r="E342" s="41"/>
      <c r="F342" s="277" t="s">
        <v>289</v>
      </c>
      <c r="G342" s="41"/>
      <c r="H342" s="41"/>
      <c r="I342" s="242"/>
      <c r="J342" s="41"/>
      <c r="K342" s="41"/>
      <c r="L342" s="45"/>
      <c r="M342" s="243"/>
      <c r="N342" s="244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218</v>
      </c>
      <c r="AU342" s="18" t="s">
        <v>87</v>
      </c>
    </row>
    <row r="343" s="13" customFormat="1">
      <c r="A343" s="13"/>
      <c r="B343" s="245"/>
      <c r="C343" s="246"/>
      <c r="D343" s="240" t="s">
        <v>164</v>
      </c>
      <c r="E343" s="247" t="s">
        <v>1</v>
      </c>
      <c r="F343" s="248" t="s">
        <v>1348</v>
      </c>
      <c r="G343" s="246"/>
      <c r="H343" s="249">
        <v>59.039999999999999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5" t="s">
        <v>164</v>
      </c>
      <c r="AU343" s="255" t="s">
        <v>87</v>
      </c>
      <c r="AV343" s="13" t="s">
        <v>87</v>
      </c>
      <c r="AW343" s="13" t="s">
        <v>34</v>
      </c>
      <c r="AX343" s="13" t="s">
        <v>85</v>
      </c>
      <c r="AY343" s="255" t="s">
        <v>153</v>
      </c>
    </row>
    <row r="344" s="2" customFormat="1" ht="44.25" customHeight="1">
      <c r="A344" s="39"/>
      <c r="B344" s="40"/>
      <c r="C344" s="227" t="s">
        <v>465</v>
      </c>
      <c r="D344" s="227" t="s">
        <v>155</v>
      </c>
      <c r="E344" s="228" t="s">
        <v>857</v>
      </c>
      <c r="F344" s="229" t="s">
        <v>304</v>
      </c>
      <c r="G344" s="230" t="s">
        <v>302</v>
      </c>
      <c r="H344" s="231">
        <v>10.045</v>
      </c>
      <c r="I344" s="232"/>
      <c r="J344" s="233">
        <f>ROUND(I344*H344,2)</f>
        <v>0</v>
      </c>
      <c r="K344" s="229" t="s">
        <v>159</v>
      </c>
      <c r="L344" s="45"/>
      <c r="M344" s="234" t="s">
        <v>1</v>
      </c>
      <c r="N344" s="235" t="s">
        <v>43</v>
      </c>
      <c r="O344" s="92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8" t="s">
        <v>160</v>
      </c>
      <c r="AT344" s="238" t="s">
        <v>155</v>
      </c>
      <c r="AU344" s="238" t="s">
        <v>87</v>
      </c>
      <c r="AY344" s="18" t="s">
        <v>153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8" t="s">
        <v>85</v>
      </c>
      <c r="BK344" s="239">
        <f>ROUND(I344*H344,2)</f>
        <v>0</v>
      </c>
      <c r="BL344" s="18" t="s">
        <v>160</v>
      </c>
      <c r="BM344" s="238" t="s">
        <v>858</v>
      </c>
    </row>
    <row r="345" s="2" customFormat="1">
      <c r="A345" s="39"/>
      <c r="B345" s="40"/>
      <c r="C345" s="41"/>
      <c r="D345" s="240" t="s">
        <v>162</v>
      </c>
      <c r="E345" s="41"/>
      <c r="F345" s="241" t="s">
        <v>304</v>
      </c>
      <c r="G345" s="41"/>
      <c r="H345" s="41"/>
      <c r="I345" s="242"/>
      <c r="J345" s="41"/>
      <c r="K345" s="41"/>
      <c r="L345" s="45"/>
      <c r="M345" s="243"/>
      <c r="N345" s="244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162</v>
      </c>
      <c r="AU345" s="18" t="s">
        <v>87</v>
      </c>
    </row>
    <row r="346" s="13" customFormat="1">
      <c r="A346" s="13"/>
      <c r="B346" s="245"/>
      <c r="C346" s="246"/>
      <c r="D346" s="240" t="s">
        <v>164</v>
      </c>
      <c r="E346" s="247" t="s">
        <v>1</v>
      </c>
      <c r="F346" s="248" t="s">
        <v>1349</v>
      </c>
      <c r="G346" s="246"/>
      <c r="H346" s="249">
        <v>10.045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5" t="s">
        <v>164</v>
      </c>
      <c r="AU346" s="255" t="s">
        <v>87</v>
      </c>
      <c r="AV346" s="13" t="s">
        <v>87</v>
      </c>
      <c r="AW346" s="13" t="s">
        <v>34</v>
      </c>
      <c r="AX346" s="13" t="s">
        <v>85</v>
      </c>
      <c r="AY346" s="255" t="s">
        <v>153</v>
      </c>
    </row>
    <row r="347" s="12" customFormat="1" ht="22.8" customHeight="1">
      <c r="A347" s="12"/>
      <c r="B347" s="211"/>
      <c r="C347" s="212"/>
      <c r="D347" s="213" t="s">
        <v>77</v>
      </c>
      <c r="E347" s="225" t="s">
        <v>865</v>
      </c>
      <c r="F347" s="225" t="s">
        <v>866</v>
      </c>
      <c r="G347" s="212"/>
      <c r="H347" s="212"/>
      <c r="I347" s="215"/>
      <c r="J347" s="226">
        <f>BK347</f>
        <v>0</v>
      </c>
      <c r="K347" s="212"/>
      <c r="L347" s="217"/>
      <c r="M347" s="218"/>
      <c r="N347" s="219"/>
      <c r="O347" s="219"/>
      <c r="P347" s="220">
        <f>SUM(P348:P349)</f>
        <v>0</v>
      </c>
      <c r="Q347" s="219"/>
      <c r="R347" s="220">
        <f>SUM(R348:R349)</f>
        <v>0</v>
      </c>
      <c r="S347" s="219"/>
      <c r="T347" s="221">
        <f>SUM(T348:T349)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22" t="s">
        <v>85</v>
      </c>
      <c r="AT347" s="223" t="s">
        <v>77</v>
      </c>
      <c r="AU347" s="223" t="s">
        <v>85</v>
      </c>
      <c r="AY347" s="222" t="s">
        <v>153</v>
      </c>
      <c r="BK347" s="224">
        <f>SUM(BK348:BK349)</f>
        <v>0</v>
      </c>
    </row>
    <row r="348" s="2" customFormat="1" ht="24.15" customHeight="1">
      <c r="A348" s="39"/>
      <c r="B348" s="40"/>
      <c r="C348" s="227" t="s">
        <v>471</v>
      </c>
      <c r="D348" s="227" t="s">
        <v>155</v>
      </c>
      <c r="E348" s="228" t="s">
        <v>868</v>
      </c>
      <c r="F348" s="229" t="s">
        <v>869</v>
      </c>
      <c r="G348" s="230" t="s">
        <v>302</v>
      </c>
      <c r="H348" s="231">
        <v>67.953000000000003</v>
      </c>
      <c r="I348" s="232"/>
      <c r="J348" s="233">
        <f>ROUND(I348*H348,2)</f>
        <v>0</v>
      </c>
      <c r="K348" s="229" t="s">
        <v>159</v>
      </c>
      <c r="L348" s="45"/>
      <c r="M348" s="234" t="s">
        <v>1</v>
      </c>
      <c r="N348" s="235" t="s">
        <v>43</v>
      </c>
      <c r="O348" s="92"/>
      <c r="P348" s="236">
        <f>O348*H348</f>
        <v>0</v>
      </c>
      <c r="Q348" s="236">
        <v>0</v>
      </c>
      <c r="R348" s="236">
        <f>Q348*H348</f>
        <v>0</v>
      </c>
      <c r="S348" s="236">
        <v>0</v>
      </c>
      <c r="T348" s="23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8" t="s">
        <v>160</v>
      </c>
      <c r="AT348" s="238" t="s">
        <v>155</v>
      </c>
      <c r="AU348" s="238" t="s">
        <v>87</v>
      </c>
      <c r="AY348" s="18" t="s">
        <v>153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8" t="s">
        <v>85</v>
      </c>
      <c r="BK348" s="239">
        <f>ROUND(I348*H348,2)</f>
        <v>0</v>
      </c>
      <c r="BL348" s="18" t="s">
        <v>160</v>
      </c>
      <c r="BM348" s="238" t="s">
        <v>870</v>
      </c>
    </row>
    <row r="349" s="2" customFormat="1">
      <c r="A349" s="39"/>
      <c r="B349" s="40"/>
      <c r="C349" s="41"/>
      <c r="D349" s="240" t="s">
        <v>162</v>
      </c>
      <c r="E349" s="41"/>
      <c r="F349" s="241" t="s">
        <v>871</v>
      </c>
      <c r="G349" s="41"/>
      <c r="H349" s="41"/>
      <c r="I349" s="242"/>
      <c r="J349" s="41"/>
      <c r="K349" s="41"/>
      <c r="L349" s="45"/>
      <c r="M349" s="302"/>
      <c r="N349" s="303"/>
      <c r="O349" s="304"/>
      <c r="P349" s="304"/>
      <c r="Q349" s="304"/>
      <c r="R349" s="304"/>
      <c r="S349" s="304"/>
      <c r="T349" s="305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162</v>
      </c>
      <c r="AU349" s="18" t="s">
        <v>87</v>
      </c>
    </row>
    <row r="350" s="2" customFormat="1" ht="6.96" customHeight="1">
      <c r="A350" s="39"/>
      <c r="B350" s="67"/>
      <c r="C350" s="68"/>
      <c r="D350" s="68"/>
      <c r="E350" s="68"/>
      <c r="F350" s="68"/>
      <c r="G350" s="68"/>
      <c r="H350" s="68"/>
      <c r="I350" s="68"/>
      <c r="J350" s="68"/>
      <c r="K350" s="68"/>
      <c r="L350" s="45"/>
      <c r="M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</row>
  </sheetData>
  <sheetProtection sheet="1" autoFilter="0" formatColumns="0" formatRows="0" objects="1" scenarios="1" spinCount="100000" saltValue="T7FTGY8o/IFFLqR5SaTAUrBotlF7ory863F9Pn5mmFhk7whjewlf757XJULXaS2guNezn8cvecVbKfPMvPVUWg==" hashValue="fYh/5pSI5dFNKnzY18+uDt7GgJj3sg7ttkw9zzpSCtadBJRGAtgxyMbsHskli+ZaEITS9AXmndf7WIla4TAoxA==" algorithmName="SHA-512" password="CC35"/>
  <autoFilter ref="C126:K3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111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112</v>
      </c>
      <c r="L8" s="21"/>
    </row>
    <row r="9" s="2" customFormat="1" ht="16.5" customHeight="1">
      <c r="A9" s="39"/>
      <c r="B9" s="45"/>
      <c r="C9" s="39"/>
      <c r="D9" s="39"/>
      <c r="E9" s="152" t="s">
        <v>1207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958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3. 3. 2023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ROUND((SUM(BE125:BE151)),  2)</f>
        <v>0</v>
      </c>
      <c r="G35" s="39"/>
      <c r="H35" s="39"/>
      <c r="I35" s="165">
        <v>0.20999999999999999</v>
      </c>
      <c r="J35" s="164">
        <f>ROUND(((SUM(BE125:BE151))*I35),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ROUND((SUM(BF125:BF151)),  2)</f>
        <v>0</v>
      </c>
      <c r="G36" s="39"/>
      <c r="H36" s="39"/>
      <c r="I36" s="165">
        <v>0.14999999999999999</v>
      </c>
      <c r="J36" s="164">
        <f>ROUND(((SUM(BF125:BF151))*I36),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ROUND((SUM(BG125:BG151)),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ROUND((SUM(BH125:BH151)),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ROUND((SUM(BI125:BI151)),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1207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101s - Sanace zemní pláně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3. 3. 2023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117</v>
      </c>
      <c r="D96" s="186"/>
      <c r="E96" s="186"/>
      <c r="F96" s="186"/>
      <c r="G96" s="186"/>
      <c r="H96" s="186"/>
      <c r="I96" s="186"/>
      <c r="J96" s="187" t="s">
        <v>118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119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hidden="1" s="9" customFormat="1" ht="24.96" customHeight="1">
      <c r="A99" s="9"/>
      <c r="B99" s="189"/>
      <c r="C99" s="190"/>
      <c r="D99" s="191" t="s">
        <v>121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122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J140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5"/>
      <c r="C102" s="134"/>
      <c r="D102" s="196" t="s">
        <v>128</v>
      </c>
      <c r="E102" s="197"/>
      <c r="F102" s="197"/>
      <c r="G102" s="197"/>
      <c r="H102" s="197"/>
      <c r="I102" s="197"/>
      <c r="J102" s="198">
        <f>J145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5"/>
      <c r="C103" s="134"/>
      <c r="D103" s="196" t="s">
        <v>131</v>
      </c>
      <c r="E103" s="197"/>
      <c r="F103" s="197"/>
      <c r="G103" s="197"/>
      <c r="H103" s="197"/>
      <c r="I103" s="197"/>
      <c r="J103" s="198">
        <f>J149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Teplice - přechod pro chodce a chodníky Hudcov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112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1207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SO 101s - Sanace zemní pláně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F14</f>
        <v>Hudcov</v>
      </c>
      <c r="G119" s="41"/>
      <c r="H119" s="41"/>
      <c r="I119" s="33" t="s">
        <v>24</v>
      </c>
      <c r="J119" s="80" t="str">
        <f>IF(J14="","",J14)</f>
        <v>3. 3. 2023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26</v>
      </c>
      <c r="D121" s="41"/>
      <c r="E121" s="41"/>
      <c r="F121" s="28" t="str">
        <f>E17</f>
        <v xml:space="preserve"> </v>
      </c>
      <c r="G121" s="41"/>
      <c r="H121" s="41"/>
      <c r="I121" s="33" t="s">
        <v>32</v>
      </c>
      <c r="J121" s="37" t="str">
        <f>E23</f>
        <v>Projekce dopravní Filip,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35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139</v>
      </c>
      <c r="D124" s="203" t="s">
        <v>63</v>
      </c>
      <c r="E124" s="203" t="s">
        <v>59</v>
      </c>
      <c r="F124" s="203" t="s">
        <v>60</v>
      </c>
      <c r="G124" s="203" t="s">
        <v>140</v>
      </c>
      <c r="H124" s="203" t="s">
        <v>141</v>
      </c>
      <c r="I124" s="203" t="s">
        <v>142</v>
      </c>
      <c r="J124" s="203" t="s">
        <v>118</v>
      </c>
      <c r="K124" s="204" t="s">
        <v>143</v>
      </c>
      <c r="L124" s="205"/>
      <c r="M124" s="101" t="s">
        <v>1</v>
      </c>
      <c r="N124" s="102" t="s">
        <v>42</v>
      </c>
      <c r="O124" s="102" t="s">
        <v>144</v>
      </c>
      <c r="P124" s="102" t="s">
        <v>145</v>
      </c>
      <c r="Q124" s="102" t="s">
        <v>146</v>
      </c>
      <c r="R124" s="102" t="s">
        <v>147</v>
      </c>
      <c r="S124" s="102" t="s">
        <v>148</v>
      </c>
      <c r="T124" s="103" t="s">
        <v>149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150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0.037097100000000001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120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151</v>
      </c>
      <c r="F126" s="214" t="s">
        <v>152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P127+P140+P145+P149</f>
        <v>0</v>
      </c>
      <c r="Q126" s="219"/>
      <c r="R126" s="220">
        <f>R127+R140+R145+R149</f>
        <v>0.037097100000000001</v>
      </c>
      <c r="S126" s="219"/>
      <c r="T126" s="221">
        <f>T127+T140+T145+T149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77</v>
      </c>
      <c r="AU126" s="223" t="s">
        <v>78</v>
      </c>
      <c r="AY126" s="222" t="s">
        <v>153</v>
      </c>
      <c r="BK126" s="224">
        <f>BK127+BK140+BK145+BK149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85</v>
      </c>
      <c r="F127" s="225" t="s">
        <v>154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SUM(P128:P139)</f>
        <v>0</v>
      </c>
      <c r="Q127" s="219"/>
      <c r="R127" s="220">
        <f>SUM(R128:R139)</f>
        <v>0</v>
      </c>
      <c r="S127" s="219"/>
      <c r="T127" s="221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77</v>
      </c>
      <c r="AU127" s="223" t="s">
        <v>85</v>
      </c>
      <c r="AY127" s="222" t="s">
        <v>153</v>
      </c>
      <c r="BK127" s="224">
        <f>SUM(BK128:BK139)</f>
        <v>0</v>
      </c>
    </row>
    <row r="128" s="2" customFormat="1" ht="33" customHeight="1">
      <c r="A128" s="39"/>
      <c r="B128" s="40"/>
      <c r="C128" s="227" t="s">
        <v>85</v>
      </c>
      <c r="D128" s="227" t="s">
        <v>155</v>
      </c>
      <c r="E128" s="228" t="s">
        <v>959</v>
      </c>
      <c r="F128" s="229" t="s">
        <v>960</v>
      </c>
      <c r="G128" s="230" t="s">
        <v>181</v>
      </c>
      <c r="H128" s="231">
        <v>23.678999999999998</v>
      </c>
      <c r="I128" s="232"/>
      <c r="J128" s="233">
        <f>ROUND(I128*H128,2)</f>
        <v>0</v>
      </c>
      <c r="K128" s="229" t="s">
        <v>159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160</v>
      </c>
      <c r="AT128" s="238" t="s">
        <v>155</v>
      </c>
      <c r="AU128" s="238" t="s">
        <v>87</v>
      </c>
      <c r="AY128" s="18" t="s">
        <v>153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160</v>
      </c>
      <c r="BM128" s="238" t="s">
        <v>961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962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13" customFormat="1">
      <c r="A130" s="13"/>
      <c r="B130" s="245"/>
      <c r="C130" s="246"/>
      <c r="D130" s="240" t="s">
        <v>164</v>
      </c>
      <c r="E130" s="247" t="s">
        <v>1</v>
      </c>
      <c r="F130" s="248" t="s">
        <v>1350</v>
      </c>
      <c r="G130" s="246"/>
      <c r="H130" s="249">
        <v>23.678999999999998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164</v>
      </c>
      <c r="AU130" s="255" t="s">
        <v>87</v>
      </c>
      <c r="AV130" s="13" t="s">
        <v>87</v>
      </c>
      <c r="AW130" s="13" t="s">
        <v>34</v>
      </c>
      <c r="AX130" s="13" t="s">
        <v>78</v>
      </c>
      <c r="AY130" s="255" t="s">
        <v>153</v>
      </c>
    </row>
    <row r="131" s="15" customFormat="1">
      <c r="A131" s="15"/>
      <c r="B131" s="266"/>
      <c r="C131" s="267"/>
      <c r="D131" s="240" t="s">
        <v>164</v>
      </c>
      <c r="E131" s="268" t="s">
        <v>1</v>
      </c>
      <c r="F131" s="269" t="s">
        <v>198</v>
      </c>
      <c r="G131" s="267"/>
      <c r="H131" s="270">
        <v>23.678999999999998</v>
      </c>
      <c r="I131" s="271"/>
      <c r="J131" s="267"/>
      <c r="K131" s="267"/>
      <c r="L131" s="272"/>
      <c r="M131" s="273"/>
      <c r="N131" s="274"/>
      <c r="O131" s="274"/>
      <c r="P131" s="274"/>
      <c r="Q131" s="274"/>
      <c r="R131" s="274"/>
      <c r="S131" s="274"/>
      <c r="T131" s="27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6" t="s">
        <v>164</v>
      </c>
      <c r="AU131" s="276" t="s">
        <v>87</v>
      </c>
      <c r="AV131" s="15" t="s">
        <v>160</v>
      </c>
      <c r="AW131" s="15" t="s">
        <v>34</v>
      </c>
      <c r="AX131" s="15" t="s">
        <v>85</v>
      </c>
      <c r="AY131" s="276" t="s">
        <v>153</v>
      </c>
    </row>
    <row r="132" s="2" customFormat="1" ht="37.8" customHeight="1">
      <c r="A132" s="39"/>
      <c r="B132" s="40"/>
      <c r="C132" s="227" t="s">
        <v>87</v>
      </c>
      <c r="D132" s="227" t="s">
        <v>155</v>
      </c>
      <c r="E132" s="228" t="s">
        <v>285</v>
      </c>
      <c r="F132" s="229" t="s">
        <v>286</v>
      </c>
      <c r="G132" s="230" t="s">
        <v>181</v>
      </c>
      <c r="H132" s="231">
        <v>23.678999999999998</v>
      </c>
      <c r="I132" s="232"/>
      <c r="J132" s="233">
        <f>ROUND(I132*H132,2)</f>
        <v>0</v>
      </c>
      <c r="K132" s="229" t="s">
        <v>159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160</v>
      </c>
      <c r="AT132" s="238" t="s">
        <v>155</v>
      </c>
      <c r="AU132" s="238" t="s">
        <v>87</v>
      </c>
      <c r="AY132" s="18" t="s">
        <v>153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160</v>
      </c>
      <c r="BM132" s="238" t="s">
        <v>967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288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2" customFormat="1">
      <c r="A134" s="39"/>
      <c r="B134" s="40"/>
      <c r="C134" s="41"/>
      <c r="D134" s="240" t="s">
        <v>218</v>
      </c>
      <c r="E134" s="41"/>
      <c r="F134" s="277" t="s">
        <v>289</v>
      </c>
      <c r="G134" s="41"/>
      <c r="H134" s="41"/>
      <c r="I134" s="242"/>
      <c r="J134" s="41"/>
      <c r="K134" s="41"/>
      <c r="L134" s="45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218</v>
      </c>
      <c r="AU134" s="18" t="s">
        <v>87</v>
      </c>
    </row>
    <row r="135" s="13" customFormat="1">
      <c r="A135" s="13"/>
      <c r="B135" s="245"/>
      <c r="C135" s="246"/>
      <c r="D135" s="240" t="s">
        <v>164</v>
      </c>
      <c r="E135" s="247" t="s">
        <v>1</v>
      </c>
      <c r="F135" s="248" t="s">
        <v>1351</v>
      </c>
      <c r="G135" s="246"/>
      <c r="H135" s="249">
        <v>23.678999999999998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164</v>
      </c>
      <c r="AU135" s="255" t="s">
        <v>87</v>
      </c>
      <c r="AV135" s="13" t="s">
        <v>87</v>
      </c>
      <c r="AW135" s="13" t="s">
        <v>34</v>
      </c>
      <c r="AX135" s="13" t="s">
        <v>85</v>
      </c>
      <c r="AY135" s="255" t="s">
        <v>153</v>
      </c>
    </row>
    <row r="136" s="2" customFormat="1" ht="33" customHeight="1">
      <c r="A136" s="39"/>
      <c r="B136" s="40"/>
      <c r="C136" s="227" t="s">
        <v>165</v>
      </c>
      <c r="D136" s="227" t="s">
        <v>155</v>
      </c>
      <c r="E136" s="228" t="s">
        <v>300</v>
      </c>
      <c r="F136" s="229" t="s">
        <v>301</v>
      </c>
      <c r="G136" s="230" t="s">
        <v>302</v>
      </c>
      <c r="H136" s="231">
        <v>42.622</v>
      </c>
      <c r="I136" s="232"/>
      <c r="J136" s="233">
        <f>ROUND(I136*H136,2)</f>
        <v>0</v>
      </c>
      <c r="K136" s="229" t="s">
        <v>159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160</v>
      </c>
      <c r="AT136" s="238" t="s">
        <v>155</v>
      </c>
      <c r="AU136" s="238" t="s">
        <v>87</v>
      </c>
      <c r="AY136" s="18" t="s">
        <v>153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160</v>
      </c>
      <c r="BM136" s="238" t="s">
        <v>969</v>
      </c>
    </row>
    <row r="137" s="2" customFormat="1">
      <c r="A137" s="39"/>
      <c r="B137" s="40"/>
      <c r="C137" s="41"/>
      <c r="D137" s="240" t="s">
        <v>162</v>
      </c>
      <c r="E137" s="41"/>
      <c r="F137" s="241" t="s">
        <v>304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162</v>
      </c>
      <c r="AU137" s="18" t="s">
        <v>87</v>
      </c>
    </row>
    <row r="138" s="13" customFormat="1">
      <c r="A138" s="13"/>
      <c r="B138" s="245"/>
      <c r="C138" s="246"/>
      <c r="D138" s="240" t="s">
        <v>164</v>
      </c>
      <c r="E138" s="247" t="s">
        <v>1</v>
      </c>
      <c r="F138" s="248" t="s">
        <v>1351</v>
      </c>
      <c r="G138" s="246"/>
      <c r="H138" s="249">
        <v>23.678999999999998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164</v>
      </c>
      <c r="AU138" s="255" t="s">
        <v>87</v>
      </c>
      <c r="AV138" s="13" t="s">
        <v>87</v>
      </c>
      <c r="AW138" s="13" t="s">
        <v>34</v>
      </c>
      <c r="AX138" s="13" t="s">
        <v>85</v>
      </c>
      <c r="AY138" s="255" t="s">
        <v>153</v>
      </c>
    </row>
    <row r="139" s="13" customFormat="1">
      <c r="A139" s="13"/>
      <c r="B139" s="245"/>
      <c r="C139" s="246"/>
      <c r="D139" s="240" t="s">
        <v>164</v>
      </c>
      <c r="E139" s="246"/>
      <c r="F139" s="248" t="s">
        <v>1352</v>
      </c>
      <c r="G139" s="246"/>
      <c r="H139" s="249">
        <v>42.622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5" t="s">
        <v>164</v>
      </c>
      <c r="AU139" s="255" t="s">
        <v>87</v>
      </c>
      <c r="AV139" s="13" t="s">
        <v>87</v>
      </c>
      <c r="AW139" s="13" t="s">
        <v>4</v>
      </c>
      <c r="AX139" s="13" t="s">
        <v>85</v>
      </c>
      <c r="AY139" s="255" t="s">
        <v>153</v>
      </c>
    </row>
    <row r="140" s="12" customFormat="1" ht="22.8" customHeight="1">
      <c r="A140" s="12"/>
      <c r="B140" s="211"/>
      <c r="C140" s="212"/>
      <c r="D140" s="213" t="s">
        <v>77</v>
      </c>
      <c r="E140" s="225" t="s">
        <v>178</v>
      </c>
      <c r="F140" s="225" t="s">
        <v>407</v>
      </c>
      <c r="G140" s="212"/>
      <c r="H140" s="212"/>
      <c r="I140" s="215"/>
      <c r="J140" s="226">
        <f>BK140</f>
        <v>0</v>
      </c>
      <c r="K140" s="212"/>
      <c r="L140" s="217"/>
      <c r="M140" s="218"/>
      <c r="N140" s="219"/>
      <c r="O140" s="219"/>
      <c r="P140" s="220">
        <f>SUM(P141:P144)</f>
        <v>0</v>
      </c>
      <c r="Q140" s="219"/>
      <c r="R140" s="220">
        <f>SUM(R141:R144)</f>
        <v>0</v>
      </c>
      <c r="S140" s="219"/>
      <c r="T140" s="221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85</v>
      </c>
      <c r="AT140" s="223" t="s">
        <v>77</v>
      </c>
      <c r="AU140" s="223" t="s">
        <v>85</v>
      </c>
      <c r="AY140" s="222" t="s">
        <v>153</v>
      </c>
      <c r="BK140" s="224">
        <f>SUM(BK141:BK144)</f>
        <v>0</v>
      </c>
    </row>
    <row r="141" s="2" customFormat="1" ht="24.15" customHeight="1">
      <c r="A141" s="39"/>
      <c r="B141" s="40"/>
      <c r="C141" s="227" t="s">
        <v>160</v>
      </c>
      <c r="D141" s="227" t="s">
        <v>155</v>
      </c>
      <c r="E141" s="228" t="s">
        <v>971</v>
      </c>
      <c r="F141" s="229" t="s">
        <v>972</v>
      </c>
      <c r="G141" s="230" t="s">
        <v>323</v>
      </c>
      <c r="H141" s="231">
        <v>157.86000000000001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160</v>
      </c>
      <c r="AT141" s="238" t="s">
        <v>155</v>
      </c>
      <c r="AU141" s="238" t="s">
        <v>87</v>
      </c>
      <c r="AY141" s="18" t="s">
        <v>153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160</v>
      </c>
      <c r="BM141" s="238" t="s">
        <v>973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974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4" customFormat="1">
      <c r="A143" s="14"/>
      <c r="B143" s="256"/>
      <c r="C143" s="257"/>
      <c r="D143" s="240" t="s">
        <v>164</v>
      </c>
      <c r="E143" s="258" t="s">
        <v>1</v>
      </c>
      <c r="F143" s="259" t="s">
        <v>975</v>
      </c>
      <c r="G143" s="257"/>
      <c r="H143" s="258" t="s">
        <v>1</v>
      </c>
      <c r="I143" s="260"/>
      <c r="J143" s="257"/>
      <c r="K143" s="257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164</v>
      </c>
      <c r="AU143" s="265" t="s">
        <v>87</v>
      </c>
      <c r="AV143" s="14" t="s">
        <v>85</v>
      </c>
      <c r="AW143" s="14" t="s">
        <v>34</v>
      </c>
      <c r="AX143" s="14" t="s">
        <v>78</v>
      </c>
      <c r="AY143" s="265" t="s">
        <v>153</v>
      </c>
    </row>
    <row r="144" s="13" customFormat="1">
      <c r="A144" s="13"/>
      <c r="B144" s="245"/>
      <c r="C144" s="246"/>
      <c r="D144" s="240" t="s">
        <v>164</v>
      </c>
      <c r="E144" s="247" t="s">
        <v>1</v>
      </c>
      <c r="F144" s="248" t="s">
        <v>1353</v>
      </c>
      <c r="G144" s="246"/>
      <c r="H144" s="249">
        <v>157.86000000000001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164</v>
      </c>
      <c r="AU144" s="255" t="s">
        <v>87</v>
      </c>
      <c r="AV144" s="13" t="s">
        <v>87</v>
      </c>
      <c r="AW144" s="13" t="s">
        <v>34</v>
      </c>
      <c r="AX144" s="13" t="s">
        <v>85</v>
      </c>
      <c r="AY144" s="255" t="s">
        <v>153</v>
      </c>
    </row>
    <row r="145" s="12" customFormat="1" ht="22.8" customHeight="1">
      <c r="A145" s="12"/>
      <c r="B145" s="211"/>
      <c r="C145" s="212"/>
      <c r="D145" s="213" t="s">
        <v>77</v>
      </c>
      <c r="E145" s="225" t="s">
        <v>213</v>
      </c>
      <c r="F145" s="225" t="s">
        <v>516</v>
      </c>
      <c r="G145" s="212"/>
      <c r="H145" s="212"/>
      <c r="I145" s="215"/>
      <c r="J145" s="226">
        <f>BK145</f>
        <v>0</v>
      </c>
      <c r="K145" s="212"/>
      <c r="L145" s="217"/>
      <c r="M145" s="218"/>
      <c r="N145" s="219"/>
      <c r="O145" s="219"/>
      <c r="P145" s="220">
        <f>SUM(P146:P148)</f>
        <v>0</v>
      </c>
      <c r="Q145" s="219"/>
      <c r="R145" s="220">
        <f>SUM(R146:R148)</f>
        <v>0.037097100000000001</v>
      </c>
      <c r="S145" s="219"/>
      <c r="T145" s="221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85</v>
      </c>
      <c r="AT145" s="223" t="s">
        <v>77</v>
      </c>
      <c r="AU145" s="223" t="s">
        <v>85</v>
      </c>
      <c r="AY145" s="222" t="s">
        <v>153</v>
      </c>
      <c r="BK145" s="224">
        <f>SUM(BK146:BK148)</f>
        <v>0</v>
      </c>
    </row>
    <row r="146" s="2" customFormat="1" ht="24.15" customHeight="1">
      <c r="A146" s="39"/>
      <c r="B146" s="40"/>
      <c r="C146" s="227" t="s">
        <v>178</v>
      </c>
      <c r="D146" s="227" t="s">
        <v>155</v>
      </c>
      <c r="E146" s="228" t="s">
        <v>983</v>
      </c>
      <c r="F146" s="229" t="s">
        <v>984</v>
      </c>
      <c r="G146" s="230" t="s">
        <v>323</v>
      </c>
      <c r="H146" s="231">
        <v>78.930000000000007</v>
      </c>
      <c r="I146" s="232"/>
      <c r="J146" s="233">
        <f>ROUND(I146*H146,2)</f>
        <v>0</v>
      </c>
      <c r="K146" s="229" t="s">
        <v>159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0.00046999999999999999</v>
      </c>
      <c r="R146" s="236">
        <f>Q146*H146</f>
        <v>0.037097100000000001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160</v>
      </c>
      <c r="AT146" s="238" t="s">
        <v>155</v>
      </c>
      <c r="AU146" s="238" t="s">
        <v>87</v>
      </c>
      <c r="AY146" s="18" t="s">
        <v>153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160</v>
      </c>
      <c r="BM146" s="238" t="s">
        <v>985</v>
      </c>
    </row>
    <row r="147" s="2" customFormat="1">
      <c r="A147" s="39"/>
      <c r="B147" s="40"/>
      <c r="C147" s="41"/>
      <c r="D147" s="240" t="s">
        <v>162</v>
      </c>
      <c r="E147" s="41"/>
      <c r="F147" s="241" t="s">
        <v>986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162</v>
      </c>
      <c r="AU147" s="18" t="s">
        <v>87</v>
      </c>
    </row>
    <row r="148" s="13" customFormat="1">
      <c r="A148" s="13"/>
      <c r="B148" s="245"/>
      <c r="C148" s="246"/>
      <c r="D148" s="240" t="s">
        <v>164</v>
      </c>
      <c r="E148" s="247" t="s">
        <v>1</v>
      </c>
      <c r="F148" s="248" t="s">
        <v>1354</v>
      </c>
      <c r="G148" s="246"/>
      <c r="H148" s="249">
        <v>78.930000000000007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164</v>
      </c>
      <c r="AU148" s="255" t="s">
        <v>87</v>
      </c>
      <c r="AV148" s="13" t="s">
        <v>87</v>
      </c>
      <c r="AW148" s="13" t="s">
        <v>34</v>
      </c>
      <c r="AX148" s="13" t="s">
        <v>85</v>
      </c>
      <c r="AY148" s="255" t="s">
        <v>153</v>
      </c>
    </row>
    <row r="149" s="12" customFormat="1" ht="22.8" customHeight="1">
      <c r="A149" s="12"/>
      <c r="B149" s="211"/>
      <c r="C149" s="212"/>
      <c r="D149" s="213" t="s">
        <v>77</v>
      </c>
      <c r="E149" s="225" t="s">
        <v>865</v>
      </c>
      <c r="F149" s="225" t="s">
        <v>866</v>
      </c>
      <c r="G149" s="212"/>
      <c r="H149" s="212"/>
      <c r="I149" s="215"/>
      <c r="J149" s="226">
        <f>BK149</f>
        <v>0</v>
      </c>
      <c r="K149" s="212"/>
      <c r="L149" s="217"/>
      <c r="M149" s="218"/>
      <c r="N149" s="219"/>
      <c r="O149" s="219"/>
      <c r="P149" s="220">
        <f>SUM(P150:P151)</f>
        <v>0</v>
      </c>
      <c r="Q149" s="219"/>
      <c r="R149" s="220">
        <f>SUM(R150:R151)</f>
        <v>0</v>
      </c>
      <c r="S149" s="219"/>
      <c r="T149" s="221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85</v>
      </c>
      <c r="AT149" s="223" t="s">
        <v>77</v>
      </c>
      <c r="AU149" s="223" t="s">
        <v>85</v>
      </c>
      <c r="AY149" s="222" t="s">
        <v>153</v>
      </c>
      <c r="BK149" s="224">
        <f>SUM(BK150:BK151)</f>
        <v>0</v>
      </c>
    </row>
    <row r="150" s="2" customFormat="1" ht="33" customHeight="1">
      <c r="A150" s="39"/>
      <c r="B150" s="40"/>
      <c r="C150" s="227" t="s">
        <v>185</v>
      </c>
      <c r="D150" s="227" t="s">
        <v>155</v>
      </c>
      <c r="E150" s="228" t="s">
        <v>988</v>
      </c>
      <c r="F150" s="229" t="s">
        <v>989</v>
      </c>
      <c r="G150" s="230" t="s">
        <v>302</v>
      </c>
      <c r="H150" s="231">
        <v>0.036999999999999998</v>
      </c>
      <c r="I150" s="232"/>
      <c r="J150" s="233">
        <f>ROUND(I150*H150,2)</f>
        <v>0</v>
      </c>
      <c r="K150" s="229" t="s">
        <v>159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160</v>
      </c>
      <c r="AT150" s="238" t="s">
        <v>155</v>
      </c>
      <c r="AU150" s="238" t="s">
        <v>87</v>
      </c>
      <c r="AY150" s="18" t="s">
        <v>153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160</v>
      </c>
      <c r="BM150" s="238" t="s">
        <v>990</v>
      </c>
    </row>
    <row r="151" s="2" customFormat="1">
      <c r="A151" s="39"/>
      <c r="B151" s="40"/>
      <c r="C151" s="41"/>
      <c r="D151" s="240" t="s">
        <v>162</v>
      </c>
      <c r="E151" s="41"/>
      <c r="F151" s="241" t="s">
        <v>991</v>
      </c>
      <c r="G151" s="41"/>
      <c r="H151" s="41"/>
      <c r="I151" s="242"/>
      <c r="J151" s="41"/>
      <c r="K151" s="41"/>
      <c r="L151" s="45"/>
      <c r="M151" s="302"/>
      <c r="N151" s="303"/>
      <c r="O151" s="304"/>
      <c r="P151" s="304"/>
      <c r="Q151" s="304"/>
      <c r="R151" s="304"/>
      <c r="S151" s="304"/>
      <c r="T151" s="305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162</v>
      </c>
      <c r="AU151" s="18" t="s">
        <v>87</v>
      </c>
    </row>
    <row r="152" s="2" customFormat="1" ht="6.96" customHeight="1">
      <c r="A152" s="39"/>
      <c r="B152" s="67"/>
      <c r="C152" s="68"/>
      <c r="D152" s="68"/>
      <c r="E152" s="68"/>
      <c r="F152" s="68"/>
      <c r="G152" s="68"/>
      <c r="H152" s="68"/>
      <c r="I152" s="68"/>
      <c r="J152" s="68"/>
      <c r="K152" s="68"/>
      <c r="L152" s="45"/>
      <c r="M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</sheetData>
  <sheetProtection sheet="1" autoFilter="0" formatColumns="0" formatRows="0" objects="1" scenarios="1" spinCount="100000" saltValue="ZY0iHMMfOPPlakKJsPGRDK4C9Z3SNsbge/6Cks5T74AbvWyRbTKo60aAfHiPDigO4vg4JE9WXuqRZB9HE+fa5Q==" hashValue="UyL1b7w5UCN03rCboP9FBRGmlf6t33j+Dro5w/hGlBcpoxBTQ+dDZl0gGjkCL1MGK3XXcgupPMyJB0/hVZYgnw==" algorithmName="SHA-512" password="CC35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111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112</v>
      </c>
      <c r="L8" s="21"/>
    </row>
    <row r="9" s="2" customFormat="1" ht="16.5" customHeight="1">
      <c r="A9" s="39"/>
      <c r="B9" s="45"/>
      <c r="C9" s="39"/>
      <c r="D9" s="39"/>
      <c r="E9" s="152" t="s">
        <v>1207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1355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3. 3. 2023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>Projekce dopravní Filip, s.r.o.</v>
      </c>
      <c r="F23" s="39"/>
      <c r="G23" s="39"/>
      <c r="H23" s="39"/>
      <c r="I23" s="151" t="s">
        <v>29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ROUND((SUM(BE125:BE225)),  2)</f>
        <v>0</v>
      </c>
      <c r="G35" s="39"/>
      <c r="H35" s="39"/>
      <c r="I35" s="165">
        <v>0.20999999999999999</v>
      </c>
      <c r="J35" s="164">
        <f>ROUND(((SUM(BE125:BE225))*I35),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ROUND((SUM(BF125:BF225)),  2)</f>
        <v>0</v>
      </c>
      <c r="G36" s="39"/>
      <c r="H36" s="39"/>
      <c r="I36" s="165">
        <v>0.14999999999999999</v>
      </c>
      <c r="J36" s="164">
        <f>ROUND(((SUM(BF125:BF225))*I36),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ROUND((SUM(BG125:BG225)),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ROUND((SUM(BH125:BH225)),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ROUND((SUM(BI125:BI225)),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1207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402 - Nová kabelová přeložka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3. 3. 2023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117</v>
      </c>
      <c r="D96" s="186"/>
      <c r="E96" s="186"/>
      <c r="F96" s="186"/>
      <c r="G96" s="186"/>
      <c r="H96" s="186"/>
      <c r="I96" s="186"/>
      <c r="J96" s="187" t="s">
        <v>118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119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hidden="1" s="9" customFormat="1" ht="24.96" customHeight="1">
      <c r="A99" s="9"/>
      <c r="B99" s="189"/>
      <c r="C99" s="190"/>
      <c r="D99" s="191" t="s">
        <v>1356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89"/>
      <c r="C100" s="190"/>
      <c r="D100" s="191" t="s">
        <v>1357</v>
      </c>
      <c r="E100" s="192"/>
      <c r="F100" s="192"/>
      <c r="G100" s="192"/>
      <c r="H100" s="192"/>
      <c r="I100" s="192"/>
      <c r="J100" s="193">
        <f>J147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89"/>
      <c r="C101" s="190"/>
      <c r="D101" s="191" t="s">
        <v>1358</v>
      </c>
      <c r="E101" s="192"/>
      <c r="F101" s="192"/>
      <c r="G101" s="192"/>
      <c r="H101" s="192"/>
      <c r="I101" s="192"/>
      <c r="J101" s="193">
        <f>J160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89"/>
      <c r="C102" s="190"/>
      <c r="D102" s="191" t="s">
        <v>135</v>
      </c>
      <c r="E102" s="192"/>
      <c r="F102" s="192"/>
      <c r="G102" s="192"/>
      <c r="H102" s="192"/>
      <c r="I102" s="192"/>
      <c r="J102" s="193">
        <f>J181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95"/>
      <c r="C103" s="134"/>
      <c r="D103" s="196" t="s">
        <v>136</v>
      </c>
      <c r="E103" s="197"/>
      <c r="F103" s="197"/>
      <c r="G103" s="197"/>
      <c r="H103" s="197"/>
      <c r="I103" s="197"/>
      <c r="J103" s="198">
        <f>J182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Teplice - přechod pro chodce a chodníky Hudcov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112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1207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SO 402 - Nová kabelová přeložka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F14</f>
        <v>Hudcov</v>
      </c>
      <c r="G119" s="41"/>
      <c r="H119" s="41"/>
      <c r="I119" s="33" t="s">
        <v>24</v>
      </c>
      <c r="J119" s="80" t="str">
        <f>IF(J14="","",J14)</f>
        <v>3. 3. 2023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26</v>
      </c>
      <c r="D121" s="41"/>
      <c r="E121" s="41"/>
      <c r="F121" s="28" t="str">
        <f>E17</f>
        <v xml:space="preserve"> </v>
      </c>
      <c r="G121" s="41"/>
      <c r="H121" s="41"/>
      <c r="I121" s="33" t="s">
        <v>32</v>
      </c>
      <c r="J121" s="37" t="str">
        <f>E23</f>
        <v>Projekce dopravní Filip,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35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139</v>
      </c>
      <c r="D124" s="203" t="s">
        <v>63</v>
      </c>
      <c r="E124" s="203" t="s">
        <v>59</v>
      </c>
      <c r="F124" s="203" t="s">
        <v>60</v>
      </c>
      <c r="G124" s="203" t="s">
        <v>140</v>
      </c>
      <c r="H124" s="203" t="s">
        <v>141</v>
      </c>
      <c r="I124" s="203" t="s">
        <v>142</v>
      </c>
      <c r="J124" s="203" t="s">
        <v>118</v>
      </c>
      <c r="K124" s="204" t="s">
        <v>143</v>
      </c>
      <c r="L124" s="205"/>
      <c r="M124" s="101" t="s">
        <v>1</v>
      </c>
      <c r="N124" s="102" t="s">
        <v>42</v>
      </c>
      <c r="O124" s="102" t="s">
        <v>144</v>
      </c>
      <c r="P124" s="102" t="s">
        <v>145</v>
      </c>
      <c r="Q124" s="102" t="s">
        <v>146</v>
      </c>
      <c r="R124" s="102" t="s">
        <v>147</v>
      </c>
      <c r="S124" s="102" t="s">
        <v>148</v>
      </c>
      <c r="T124" s="103" t="s">
        <v>149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150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P126+P147+P160+P181</f>
        <v>0</v>
      </c>
      <c r="Q125" s="105"/>
      <c r="R125" s="208">
        <f>R126+R147+R160+R181</f>
        <v>0.008539999999999999</v>
      </c>
      <c r="S125" s="105"/>
      <c r="T125" s="209">
        <f>T126+T147+T160+T181</f>
        <v>1.96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120</v>
      </c>
      <c r="BK125" s="210">
        <f>BK126+BK147+BK160+BK181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1359</v>
      </c>
      <c r="F126" s="214" t="s">
        <v>1360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SUM(P127:P146)</f>
        <v>0</v>
      </c>
      <c r="Q126" s="219"/>
      <c r="R126" s="220">
        <f>SUM(R127:R146)</f>
        <v>0</v>
      </c>
      <c r="S126" s="219"/>
      <c r="T126" s="221">
        <f>SUM(T127:T146)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77</v>
      </c>
      <c r="AU126" s="223" t="s">
        <v>78</v>
      </c>
      <c r="AY126" s="222" t="s">
        <v>153</v>
      </c>
      <c r="BK126" s="224">
        <f>SUM(BK127:BK146)</f>
        <v>0</v>
      </c>
    </row>
    <row r="127" s="2" customFormat="1" ht="16.5" customHeight="1">
      <c r="A127" s="39"/>
      <c r="B127" s="40"/>
      <c r="C127" s="227" t="s">
        <v>85</v>
      </c>
      <c r="D127" s="227" t="s">
        <v>155</v>
      </c>
      <c r="E127" s="228" t="s">
        <v>1117</v>
      </c>
      <c r="F127" s="229" t="s">
        <v>1118</v>
      </c>
      <c r="G127" s="230" t="s">
        <v>355</v>
      </c>
      <c r="H127" s="231">
        <v>50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43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548</v>
      </c>
      <c r="AT127" s="238" t="s">
        <v>155</v>
      </c>
      <c r="AU127" s="238" t="s">
        <v>85</v>
      </c>
      <c r="AY127" s="18" t="s">
        <v>153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548</v>
      </c>
      <c r="BM127" s="238" t="s">
        <v>87</v>
      </c>
    </row>
    <row r="128" s="2" customFormat="1">
      <c r="A128" s="39"/>
      <c r="B128" s="40"/>
      <c r="C128" s="41"/>
      <c r="D128" s="240" t="s">
        <v>162</v>
      </c>
      <c r="E128" s="41"/>
      <c r="F128" s="241" t="s">
        <v>1118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85</v>
      </c>
    </row>
    <row r="129" s="2" customFormat="1" ht="16.5" customHeight="1">
      <c r="A129" s="39"/>
      <c r="B129" s="40"/>
      <c r="C129" s="227" t="s">
        <v>87</v>
      </c>
      <c r="D129" s="227" t="s">
        <v>155</v>
      </c>
      <c r="E129" s="228" t="s">
        <v>1361</v>
      </c>
      <c r="F129" s="229" t="s">
        <v>1130</v>
      </c>
      <c r="G129" s="230" t="s">
        <v>355</v>
      </c>
      <c r="H129" s="231">
        <v>44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43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548</v>
      </c>
      <c r="AT129" s="238" t="s">
        <v>155</v>
      </c>
      <c r="AU129" s="238" t="s">
        <v>85</v>
      </c>
      <c r="AY129" s="18" t="s">
        <v>153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548</v>
      </c>
      <c r="BM129" s="238" t="s">
        <v>160</v>
      </c>
    </row>
    <row r="130" s="2" customFormat="1">
      <c r="A130" s="39"/>
      <c r="B130" s="40"/>
      <c r="C130" s="41"/>
      <c r="D130" s="240" t="s">
        <v>162</v>
      </c>
      <c r="E130" s="41"/>
      <c r="F130" s="241" t="s">
        <v>1130</v>
      </c>
      <c r="G130" s="41"/>
      <c r="H130" s="41"/>
      <c r="I130" s="242"/>
      <c r="J130" s="41"/>
      <c r="K130" s="41"/>
      <c r="L130" s="45"/>
      <c r="M130" s="243"/>
      <c r="N130" s="24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162</v>
      </c>
      <c r="AU130" s="18" t="s">
        <v>85</v>
      </c>
    </row>
    <row r="131" s="2" customFormat="1" ht="16.5" customHeight="1">
      <c r="A131" s="39"/>
      <c r="B131" s="40"/>
      <c r="C131" s="227" t="s">
        <v>165</v>
      </c>
      <c r="D131" s="227" t="s">
        <v>155</v>
      </c>
      <c r="E131" s="228" t="s">
        <v>1362</v>
      </c>
      <c r="F131" s="229" t="s">
        <v>1363</v>
      </c>
      <c r="G131" s="230" t="s">
        <v>355</v>
      </c>
      <c r="H131" s="231">
        <v>6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43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548</v>
      </c>
      <c r="AT131" s="238" t="s">
        <v>155</v>
      </c>
      <c r="AU131" s="238" t="s">
        <v>85</v>
      </c>
      <c r="AY131" s="18" t="s">
        <v>153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548</v>
      </c>
      <c r="BM131" s="238" t="s">
        <v>185</v>
      </c>
    </row>
    <row r="132" s="2" customFormat="1">
      <c r="A132" s="39"/>
      <c r="B132" s="40"/>
      <c r="C132" s="41"/>
      <c r="D132" s="240" t="s">
        <v>162</v>
      </c>
      <c r="E132" s="41"/>
      <c r="F132" s="241" t="s">
        <v>1363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162</v>
      </c>
      <c r="AU132" s="18" t="s">
        <v>85</v>
      </c>
    </row>
    <row r="133" s="2" customFormat="1" ht="16.5" customHeight="1">
      <c r="A133" s="39"/>
      <c r="B133" s="40"/>
      <c r="C133" s="227" t="s">
        <v>160</v>
      </c>
      <c r="D133" s="227" t="s">
        <v>155</v>
      </c>
      <c r="E133" s="228" t="s">
        <v>1132</v>
      </c>
      <c r="F133" s="229" t="s">
        <v>1133</v>
      </c>
      <c r="G133" s="230" t="s">
        <v>355</v>
      </c>
      <c r="H133" s="231">
        <v>44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43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548</v>
      </c>
      <c r="AT133" s="238" t="s">
        <v>155</v>
      </c>
      <c r="AU133" s="238" t="s">
        <v>85</v>
      </c>
      <c r="AY133" s="18" t="s">
        <v>153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548</v>
      </c>
      <c r="BM133" s="238" t="s">
        <v>251</v>
      </c>
    </row>
    <row r="134" s="2" customFormat="1">
      <c r="A134" s="39"/>
      <c r="B134" s="40"/>
      <c r="C134" s="41"/>
      <c r="D134" s="240" t="s">
        <v>162</v>
      </c>
      <c r="E134" s="41"/>
      <c r="F134" s="241" t="s">
        <v>1133</v>
      </c>
      <c r="G134" s="41"/>
      <c r="H134" s="41"/>
      <c r="I134" s="242"/>
      <c r="J134" s="41"/>
      <c r="K134" s="41"/>
      <c r="L134" s="45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162</v>
      </c>
      <c r="AU134" s="18" t="s">
        <v>85</v>
      </c>
    </row>
    <row r="135" s="2" customFormat="1" ht="16.5" customHeight="1">
      <c r="A135" s="39"/>
      <c r="B135" s="40"/>
      <c r="C135" s="227" t="s">
        <v>178</v>
      </c>
      <c r="D135" s="227" t="s">
        <v>155</v>
      </c>
      <c r="E135" s="228" t="s">
        <v>1135</v>
      </c>
      <c r="F135" s="229" t="s">
        <v>1136</v>
      </c>
      <c r="G135" s="230" t="s">
        <v>355</v>
      </c>
      <c r="H135" s="231">
        <v>6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548</v>
      </c>
      <c r="AT135" s="238" t="s">
        <v>155</v>
      </c>
      <c r="AU135" s="238" t="s">
        <v>85</v>
      </c>
      <c r="AY135" s="18" t="s">
        <v>153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548</v>
      </c>
      <c r="BM135" s="238" t="s">
        <v>262</v>
      </c>
    </row>
    <row r="136" s="2" customFormat="1">
      <c r="A136" s="39"/>
      <c r="B136" s="40"/>
      <c r="C136" s="41"/>
      <c r="D136" s="240" t="s">
        <v>162</v>
      </c>
      <c r="E136" s="41"/>
      <c r="F136" s="241" t="s">
        <v>1136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162</v>
      </c>
      <c r="AU136" s="18" t="s">
        <v>85</v>
      </c>
    </row>
    <row r="137" s="2" customFormat="1" ht="16.5" customHeight="1">
      <c r="A137" s="39"/>
      <c r="B137" s="40"/>
      <c r="C137" s="227" t="s">
        <v>185</v>
      </c>
      <c r="D137" s="227" t="s">
        <v>155</v>
      </c>
      <c r="E137" s="228" t="s">
        <v>1138</v>
      </c>
      <c r="F137" s="229" t="s">
        <v>1139</v>
      </c>
      <c r="G137" s="230" t="s">
        <v>355</v>
      </c>
      <c r="H137" s="231">
        <v>50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548</v>
      </c>
      <c r="AT137" s="238" t="s">
        <v>155</v>
      </c>
      <c r="AU137" s="238" t="s">
        <v>85</v>
      </c>
      <c r="AY137" s="18" t="s">
        <v>153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548</v>
      </c>
      <c r="BM137" s="238" t="s">
        <v>272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1139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85</v>
      </c>
    </row>
    <row r="139" s="2" customFormat="1" ht="21.75" customHeight="1">
      <c r="A139" s="39"/>
      <c r="B139" s="40"/>
      <c r="C139" s="227" t="s">
        <v>199</v>
      </c>
      <c r="D139" s="227" t="s">
        <v>155</v>
      </c>
      <c r="E139" s="228" t="s">
        <v>1141</v>
      </c>
      <c r="F139" s="229" t="s">
        <v>1142</v>
      </c>
      <c r="G139" s="230" t="s">
        <v>355</v>
      </c>
      <c r="H139" s="231">
        <v>50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548</v>
      </c>
      <c r="AT139" s="238" t="s">
        <v>155</v>
      </c>
      <c r="AU139" s="238" t="s">
        <v>85</v>
      </c>
      <c r="AY139" s="18" t="s">
        <v>153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548</v>
      </c>
      <c r="BM139" s="238" t="s">
        <v>284</v>
      </c>
    </row>
    <row r="140" s="2" customFormat="1">
      <c r="A140" s="39"/>
      <c r="B140" s="40"/>
      <c r="C140" s="41"/>
      <c r="D140" s="240" t="s">
        <v>162</v>
      </c>
      <c r="E140" s="41"/>
      <c r="F140" s="241" t="s">
        <v>1142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162</v>
      </c>
      <c r="AU140" s="18" t="s">
        <v>85</v>
      </c>
    </row>
    <row r="141" s="2" customFormat="1" ht="16.5" customHeight="1">
      <c r="A141" s="39"/>
      <c r="B141" s="40"/>
      <c r="C141" s="227" t="s">
        <v>206</v>
      </c>
      <c r="D141" s="227" t="s">
        <v>155</v>
      </c>
      <c r="E141" s="228" t="s">
        <v>1364</v>
      </c>
      <c r="F141" s="229" t="s">
        <v>1365</v>
      </c>
      <c r="G141" s="230" t="s">
        <v>355</v>
      </c>
      <c r="H141" s="231">
        <v>6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548</v>
      </c>
      <c r="AT141" s="238" t="s">
        <v>155</v>
      </c>
      <c r="AU141" s="238" t="s">
        <v>85</v>
      </c>
      <c r="AY141" s="18" t="s">
        <v>153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548</v>
      </c>
      <c r="BM141" s="238" t="s">
        <v>299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1365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85</v>
      </c>
    </row>
    <row r="143" s="2" customFormat="1" ht="16.5" customHeight="1">
      <c r="A143" s="39"/>
      <c r="B143" s="40"/>
      <c r="C143" s="227" t="s">
        <v>213</v>
      </c>
      <c r="D143" s="227" t="s">
        <v>155</v>
      </c>
      <c r="E143" s="228" t="s">
        <v>1366</v>
      </c>
      <c r="F143" s="229" t="s">
        <v>1151</v>
      </c>
      <c r="G143" s="230" t="s">
        <v>355</v>
      </c>
      <c r="H143" s="231">
        <v>44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548</v>
      </c>
      <c r="AT143" s="238" t="s">
        <v>155</v>
      </c>
      <c r="AU143" s="238" t="s">
        <v>85</v>
      </c>
      <c r="AY143" s="18" t="s">
        <v>153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548</v>
      </c>
      <c r="BM143" s="238" t="s">
        <v>313</v>
      </c>
    </row>
    <row r="144" s="2" customFormat="1">
      <c r="A144" s="39"/>
      <c r="B144" s="40"/>
      <c r="C144" s="41"/>
      <c r="D144" s="240" t="s">
        <v>162</v>
      </c>
      <c r="E144" s="41"/>
      <c r="F144" s="241" t="s">
        <v>1151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162</v>
      </c>
      <c r="AU144" s="18" t="s">
        <v>85</v>
      </c>
    </row>
    <row r="145" s="2" customFormat="1" ht="16.5" customHeight="1">
      <c r="A145" s="39"/>
      <c r="B145" s="40"/>
      <c r="C145" s="227" t="s">
        <v>220</v>
      </c>
      <c r="D145" s="227" t="s">
        <v>155</v>
      </c>
      <c r="E145" s="228" t="s">
        <v>1162</v>
      </c>
      <c r="F145" s="229" t="s">
        <v>1163</v>
      </c>
      <c r="G145" s="230" t="s">
        <v>355</v>
      </c>
      <c r="H145" s="231">
        <v>44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548</v>
      </c>
      <c r="AT145" s="238" t="s">
        <v>155</v>
      </c>
      <c r="AU145" s="238" t="s">
        <v>85</v>
      </c>
      <c r="AY145" s="18" t="s">
        <v>153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548</v>
      </c>
      <c r="BM145" s="238" t="s">
        <v>328</v>
      </c>
    </row>
    <row r="146" s="2" customFormat="1">
      <c r="A146" s="39"/>
      <c r="B146" s="40"/>
      <c r="C146" s="41"/>
      <c r="D146" s="240" t="s">
        <v>162</v>
      </c>
      <c r="E146" s="41"/>
      <c r="F146" s="241" t="s">
        <v>1163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162</v>
      </c>
      <c r="AU146" s="18" t="s">
        <v>85</v>
      </c>
    </row>
    <row r="147" s="12" customFormat="1" ht="25.92" customHeight="1">
      <c r="A147" s="12"/>
      <c r="B147" s="211"/>
      <c r="C147" s="212"/>
      <c r="D147" s="213" t="s">
        <v>77</v>
      </c>
      <c r="E147" s="214" t="s">
        <v>1367</v>
      </c>
      <c r="F147" s="214" t="s">
        <v>1368</v>
      </c>
      <c r="G147" s="212"/>
      <c r="H147" s="212"/>
      <c r="I147" s="215"/>
      <c r="J147" s="216">
        <f>BK147</f>
        <v>0</v>
      </c>
      <c r="K147" s="212"/>
      <c r="L147" s="217"/>
      <c r="M147" s="218"/>
      <c r="N147" s="219"/>
      <c r="O147" s="219"/>
      <c r="P147" s="220">
        <f>SUM(P148:P159)</f>
        <v>0</v>
      </c>
      <c r="Q147" s="219"/>
      <c r="R147" s="220">
        <f>SUM(R148:R159)</f>
        <v>0</v>
      </c>
      <c r="S147" s="219"/>
      <c r="T147" s="221">
        <f>SUM(T148:T159)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85</v>
      </c>
      <c r="AT147" s="223" t="s">
        <v>77</v>
      </c>
      <c r="AU147" s="223" t="s">
        <v>78</v>
      </c>
      <c r="AY147" s="222" t="s">
        <v>153</v>
      </c>
      <c r="BK147" s="224">
        <f>SUM(BK148:BK159)</f>
        <v>0</v>
      </c>
    </row>
    <row r="148" s="2" customFormat="1" ht="16.5" customHeight="1">
      <c r="A148" s="39"/>
      <c r="B148" s="40"/>
      <c r="C148" s="227" t="s">
        <v>225</v>
      </c>
      <c r="D148" s="227" t="s">
        <v>155</v>
      </c>
      <c r="E148" s="228" t="s">
        <v>1041</v>
      </c>
      <c r="F148" s="229" t="s">
        <v>1042</v>
      </c>
      <c r="G148" s="230" t="s">
        <v>355</v>
      </c>
      <c r="H148" s="231">
        <v>44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43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548</v>
      </c>
      <c r="AT148" s="238" t="s">
        <v>155</v>
      </c>
      <c r="AU148" s="238" t="s">
        <v>85</v>
      </c>
      <c r="AY148" s="18" t="s">
        <v>153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548</v>
      </c>
      <c r="BM148" s="238" t="s">
        <v>340</v>
      </c>
    </row>
    <row r="149" s="2" customFormat="1">
      <c r="A149" s="39"/>
      <c r="B149" s="40"/>
      <c r="C149" s="41"/>
      <c r="D149" s="240" t="s">
        <v>162</v>
      </c>
      <c r="E149" s="41"/>
      <c r="F149" s="241" t="s">
        <v>1042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162</v>
      </c>
      <c r="AU149" s="18" t="s">
        <v>85</v>
      </c>
    </row>
    <row r="150" s="2" customFormat="1" ht="16.5" customHeight="1">
      <c r="A150" s="39"/>
      <c r="B150" s="40"/>
      <c r="C150" s="227" t="s">
        <v>230</v>
      </c>
      <c r="D150" s="227" t="s">
        <v>155</v>
      </c>
      <c r="E150" s="228" t="s">
        <v>1044</v>
      </c>
      <c r="F150" s="229" t="s">
        <v>1045</v>
      </c>
      <c r="G150" s="230" t="s">
        <v>355</v>
      </c>
      <c r="H150" s="231">
        <v>6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548</v>
      </c>
      <c r="AT150" s="238" t="s">
        <v>155</v>
      </c>
      <c r="AU150" s="238" t="s">
        <v>85</v>
      </c>
      <c r="AY150" s="18" t="s">
        <v>153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548</v>
      </c>
      <c r="BM150" s="238" t="s">
        <v>352</v>
      </c>
    </row>
    <row r="151" s="2" customFormat="1">
      <c r="A151" s="39"/>
      <c r="B151" s="40"/>
      <c r="C151" s="41"/>
      <c r="D151" s="240" t="s">
        <v>162</v>
      </c>
      <c r="E151" s="41"/>
      <c r="F151" s="241" t="s">
        <v>1045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162</v>
      </c>
      <c r="AU151" s="18" t="s">
        <v>85</v>
      </c>
    </row>
    <row r="152" s="2" customFormat="1" ht="16.5" customHeight="1">
      <c r="A152" s="39"/>
      <c r="B152" s="40"/>
      <c r="C152" s="227" t="s">
        <v>235</v>
      </c>
      <c r="D152" s="227" t="s">
        <v>155</v>
      </c>
      <c r="E152" s="228" t="s">
        <v>1026</v>
      </c>
      <c r="F152" s="229" t="s">
        <v>1027</v>
      </c>
      <c r="G152" s="230" t="s">
        <v>355</v>
      </c>
      <c r="H152" s="231">
        <v>50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548</v>
      </c>
      <c r="AT152" s="238" t="s">
        <v>155</v>
      </c>
      <c r="AU152" s="238" t="s">
        <v>85</v>
      </c>
      <c r="AY152" s="18" t="s">
        <v>153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548</v>
      </c>
      <c r="BM152" s="238" t="s">
        <v>366</v>
      </c>
    </row>
    <row r="153" s="2" customFormat="1">
      <c r="A153" s="39"/>
      <c r="B153" s="40"/>
      <c r="C153" s="41"/>
      <c r="D153" s="240" t="s">
        <v>162</v>
      </c>
      <c r="E153" s="41"/>
      <c r="F153" s="241" t="s">
        <v>1027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162</v>
      </c>
      <c r="AU153" s="18" t="s">
        <v>85</v>
      </c>
    </row>
    <row r="154" s="2" customFormat="1" ht="24.15" customHeight="1">
      <c r="A154" s="39"/>
      <c r="B154" s="40"/>
      <c r="C154" s="227" t="s">
        <v>240</v>
      </c>
      <c r="D154" s="227" t="s">
        <v>155</v>
      </c>
      <c r="E154" s="228" t="s">
        <v>1032</v>
      </c>
      <c r="F154" s="229" t="s">
        <v>1033</v>
      </c>
      <c r="G154" s="230" t="s">
        <v>355</v>
      </c>
      <c r="H154" s="231">
        <v>50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548</v>
      </c>
      <c r="AT154" s="238" t="s">
        <v>155</v>
      </c>
      <c r="AU154" s="238" t="s">
        <v>85</v>
      </c>
      <c r="AY154" s="18" t="s">
        <v>153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548</v>
      </c>
      <c r="BM154" s="238" t="s">
        <v>378</v>
      </c>
    </row>
    <row r="155" s="2" customFormat="1">
      <c r="A155" s="39"/>
      <c r="B155" s="40"/>
      <c r="C155" s="41"/>
      <c r="D155" s="240" t="s">
        <v>162</v>
      </c>
      <c r="E155" s="41"/>
      <c r="F155" s="241" t="s">
        <v>1033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162</v>
      </c>
      <c r="AU155" s="18" t="s">
        <v>85</v>
      </c>
    </row>
    <row r="156" s="2" customFormat="1" ht="16.5" customHeight="1">
      <c r="A156" s="39"/>
      <c r="B156" s="40"/>
      <c r="C156" s="227" t="s">
        <v>8</v>
      </c>
      <c r="D156" s="227" t="s">
        <v>155</v>
      </c>
      <c r="E156" s="228" t="s">
        <v>1002</v>
      </c>
      <c r="F156" s="229" t="s">
        <v>1003</v>
      </c>
      <c r="G156" s="230" t="s">
        <v>1000</v>
      </c>
      <c r="H156" s="231">
        <v>1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548</v>
      </c>
      <c r="AT156" s="238" t="s">
        <v>155</v>
      </c>
      <c r="AU156" s="238" t="s">
        <v>85</v>
      </c>
      <c r="AY156" s="18" t="s">
        <v>153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548</v>
      </c>
      <c r="BM156" s="238" t="s">
        <v>390</v>
      </c>
    </row>
    <row r="157" s="2" customFormat="1">
      <c r="A157" s="39"/>
      <c r="B157" s="40"/>
      <c r="C157" s="41"/>
      <c r="D157" s="240" t="s">
        <v>162</v>
      </c>
      <c r="E157" s="41"/>
      <c r="F157" s="241" t="s">
        <v>1003</v>
      </c>
      <c r="G157" s="41"/>
      <c r="H157" s="41"/>
      <c r="I157" s="242"/>
      <c r="J157" s="41"/>
      <c r="K157" s="41"/>
      <c r="L157" s="45"/>
      <c r="M157" s="243"/>
      <c r="N157" s="24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162</v>
      </c>
      <c r="AU157" s="18" t="s">
        <v>85</v>
      </c>
    </row>
    <row r="158" s="2" customFormat="1" ht="16.5" customHeight="1">
      <c r="A158" s="39"/>
      <c r="B158" s="40"/>
      <c r="C158" s="227" t="s">
        <v>251</v>
      </c>
      <c r="D158" s="227" t="s">
        <v>155</v>
      </c>
      <c r="E158" s="228" t="s">
        <v>1005</v>
      </c>
      <c r="F158" s="229" t="s">
        <v>1006</v>
      </c>
      <c r="G158" s="230" t="s">
        <v>1000</v>
      </c>
      <c r="H158" s="231">
        <v>1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548</v>
      </c>
      <c r="AT158" s="238" t="s">
        <v>155</v>
      </c>
      <c r="AU158" s="238" t="s">
        <v>85</v>
      </c>
      <c r="AY158" s="18" t="s">
        <v>153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548</v>
      </c>
      <c r="BM158" s="238" t="s">
        <v>402</v>
      </c>
    </row>
    <row r="159" s="2" customFormat="1">
      <c r="A159" s="39"/>
      <c r="B159" s="40"/>
      <c r="C159" s="41"/>
      <c r="D159" s="240" t="s">
        <v>162</v>
      </c>
      <c r="E159" s="41"/>
      <c r="F159" s="241" t="s">
        <v>1006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162</v>
      </c>
      <c r="AU159" s="18" t="s">
        <v>85</v>
      </c>
    </row>
    <row r="160" s="12" customFormat="1" ht="25.92" customHeight="1">
      <c r="A160" s="12"/>
      <c r="B160" s="211"/>
      <c r="C160" s="212"/>
      <c r="D160" s="213" t="s">
        <v>77</v>
      </c>
      <c r="E160" s="214" t="s">
        <v>1369</v>
      </c>
      <c r="F160" s="214" t="s">
        <v>1370</v>
      </c>
      <c r="G160" s="212"/>
      <c r="H160" s="212"/>
      <c r="I160" s="215"/>
      <c r="J160" s="216">
        <f>BK160</f>
        <v>0</v>
      </c>
      <c r="K160" s="212"/>
      <c r="L160" s="217"/>
      <c r="M160" s="218"/>
      <c r="N160" s="219"/>
      <c r="O160" s="219"/>
      <c r="P160" s="220">
        <f>SUM(P161:P180)</f>
        <v>0</v>
      </c>
      <c r="Q160" s="219"/>
      <c r="R160" s="220">
        <f>SUM(R161:R180)</f>
        <v>0</v>
      </c>
      <c r="S160" s="219"/>
      <c r="T160" s="221">
        <f>SUM(T161:T180)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2" t="s">
        <v>85</v>
      </c>
      <c r="AT160" s="223" t="s">
        <v>77</v>
      </c>
      <c r="AU160" s="223" t="s">
        <v>78</v>
      </c>
      <c r="AY160" s="222" t="s">
        <v>153</v>
      </c>
      <c r="BK160" s="224">
        <f>SUM(BK161:BK180)</f>
        <v>0</v>
      </c>
    </row>
    <row r="161" s="2" customFormat="1" ht="24.15" customHeight="1">
      <c r="A161" s="39"/>
      <c r="B161" s="40"/>
      <c r="C161" s="278" t="s">
        <v>257</v>
      </c>
      <c r="D161" s="278" t="s">
        <v>341</v>
      </c>
      <c r="E161" s="279" t="s">
        <v>1075</v>
      </c>
      <c r="F161" s="280" t="s">
        <v>1076</v>
      </c>
      <c r="G161" s="281" t="s">
        <v>1000</v>
      </c>
      <c r="H161" s="282">
        <v>1</v>
      </c>
      <c r="I161" s="283"/>
      <c r="J161" s="284">
        <f>ROUND(I161*H161,2)</f>
        <v>0</v>
      </c>
      <c r="K161" s="280" t="s">
        <v>1</v>
      </c>
      <c r="L161" s="285"/>
      <c r="M161" s="286" t="s">
        <v>1</v>
      </c>
      <c r="N161" s="287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1371</v>
      </c>
      <c r="AT161" s="238" t="s">
        <v>341</v>
      </c>
      <c r="AU161" s="238" t="s">
        <v>85</v>
      </c>
      <c r="AY161" s="18" t="s">
        <v>153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548</v>
      </c>
      <c r="BM161" s="238" t="s">
        <v>416</v>
      </c>
    </row>
    <row r="162" s="2" customFormat="1">
      <c r="A162" s="39"/>
      <c r="B162" s="40"/>
      <c r="C162" s="41"/>
      <c r="D162" s="240" t="s">
        <v>162</v>
      </c>
      <c r="E162" s="41"/>
      <c r="F162" s="241" t="s">
        <v>1076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162</v>
      </c>
      <c r="AU162" s="18" t="s">
        <v>85</v>
      </c>
    </row>
    <row r="163" s="2" customFormat="1" ht="16.5" customHeight="1">
      <c r="A163" s="39"/>
      <c r="B163" s="40"/>
      <c r="C163" s="278" t="s">
        <v>262</v>
      </c>
      <c r="D163" s="278" t="s">
        <v>341</v>
      </c>
      <c r="E163" s="279" t="s">
        <v>1090</v>
      </c>
      <c r="F163" s="280" t="s">
        <v>1091</v>
      </c>
      <c r="G163" s="281" t="s">
        <v>1000</v>
      </c>
      <c r="H163" s="282">
        <v>2</v>
      </c>
      <c r="I163" s="283"/>
      <c r="J163" s="284">
        <f>ROUND(I163*H163,2)</f>
        <v>0</v>
      </c>
      <c r="K163" s="280" t="s">
        <v>1</v>
      </c>
      <c r="L163" s="285"/>
      <c r="M163" s="286" t="s">
        <v>1</v>
      </c>
      <c r="N163" s="287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1371</v>
      </c>
      <c r="AT163" s="238" t="s">
        <v>341</v>
      </c>
      <c r="AU163" s="238" t="s">
        <v>85</v>
      </c>
      <c r="AY163" s="18" t="s">
        <v>153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548</v>
      </c>
      <c r="BM163" s="238" t="s">
        <v>430</v>
      </c>
    </row>
    <row r="164" s="2" customFormat="1">
      <c r="A164" s="39"/>
      <c r="B164" s="40"/>
      <c r="C164" s="41"/>
      <c r="D164" s="240" t="s">
        <v>162</v>
      </c>
      <c r="E164" s="41"/>
      <c r="F164" s="241" t="s">
        <v>1091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85</v>
      </c>
    </row>
    <row r="165" s="2" customFormat="1" ht="16.5" customHeight="1">
      <c r="A165" s="39"/>
      <c r="B165" s="40"/>
      <c r="C165" s="278" t="s">
        <v>267</v>
      </c>
      <c r="D165" s="278" t="s">
        <v>341</v>
      </c>
      <c r="E165" s="279" t="s">
        <v>1093</v>
      </c>
      <c r="F165" s="280" t="s">
        <v>1094</v>
      </c>
      <c r="G165" s="281" t="s">
        <v>355</v>
      </c>
      <c r="H165" s="282">
        <v>50</v>
      </c>
      <c r="I165" s="283"/>
      <c r="J165" s="284">
        <f>ROUND(I165*H165,2)</f>
        <v>0</v>
      </c>
      <c r="K165" s="280" t="s">
        <v>1</v>
      </c>
      <c r="L165" s="285"/>
      <c r="M165" s="286" t="s">
        <v>1</v>
      </c>
      <c r="N165" s="287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1371</v>
      </c>
      <c r="AT165" s="238" t="s">
        <v>341</v>
      </c>
      <c r="AU165" s="238" t="s">
        <v>85</v>
      </c>
      <c r="AY165" s="18" t="s">
        <v>153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548</v>
      </c>
      <c r="BM165" s="238" t="s">
        <v>441</v>
      </c>
    </row>
    <row r="166" s="2" customFormat="1">
      <c r="A166" s="39"/>
      <c r="B166" s="40"/>
      <c r="C166" s="41"/>
      <c r="D166" s="240" t="s">
        <v>162</v>
      </c>
      <c r="E166" s="41"/>
      <c r="F166" s="241" t="s">
        <v>1094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162</v>
      </c>
      <c r="AU166" s="18" t="s">
        <v>85</v>
      </c>
    </row>
    <row r="167" s="2" customFormat="1" ht="21.75" customHeight="1">
      <c r="A167" s="39"/>
      <c r="B167" s="40"/>
      <c r="C167" s="278" t="s">
        <v>272</v>
      </c>
      <c r="D167" s="278" t="s">
        <v>341</v>
      </c>
      <c r="E167" s="279" t="s">
        <v>1099</v>
      </c>
      <c r="F167" s="280" t="s">
        <v>1100</v>
      </c>
      <c r="G167" s="281" t="s">
        <v>355</v>
      </c>
      <c r="H167" s="282">
        <v>50</v>
      </c>
      <c r="I167" s="283"/>
      <c r="J167" s="284">
        <f>ROUND(I167*H167,2)</f>
        <v>0</v>
      </c>
      <c r="K167" s="280" t="s">
        <v>1</v>
      </c>
      <c r="L167" s="285"/>
      <c r="M167" s="286" t="s">
        <v>1</v>
      </c>
      <c r="N167" s="287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1371</v>
      </c>
      <c r="AT167" s="238" t="s">
        <v>341</v>
      </c>
      <c r="AU167" s="238" t="s">
        <v>85</v>
      </c>
      <c r="AY167" s="18" t="s">
        <v>153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548</v>
      </c>
      <c r="BM167" s="238" t="s">
        <v>453</v>
      </c>
    </row>
    <row r="168" s="2" customFormat="1">
      <c r="A168" s="39"/>
      <c r="B168" s="40"/>
      <c r="C168" s="41"/>
      <c r="D168" s="240" t="s">
        <v>162</v>
      </c>
      <c r="E168" s="41"/>
      <c r="F168" s="241" t="s">
        <v>1100</v>
      </c>
      <c r="G168" s="41"/>
      <c r="H168" s="41"/>
      <c r="I168" s="242"/>
      <c r="J168" s="41"/>
      <c r="K168" s="41"/>
      <c r="L168" s="45"/>
      <c r="M168" s="243"/>
      <c r="N168" s="244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162</v>
      </c>
      <c r="AU168" s="18" t="s">
        <v>85</v>
      </c>
    </row>
    <row r="169" s="2" customFormat="1" ht="16.5" customHeight="1">
      <c r="A169" s="39"/>
      <c r="B169" s="40"/>
      <c r="C169" s="278" t="s">
        <v>7</v>
      </c>
      <c r="D169" s="278" t="s">
        <v>341</v>
      </c>
      <c r="E169" s="279" t="s">
        <v>1102</v>
      </c>
      <c r="F169" s="280" t="s">
        <v>1103</v>
      </c>
      <c r="G169" s="281" t="s">
        <v>1000</v>
      </c>
      <c r="H169" s="282">
        <v>1</v>
      </c>
      <c r="I169" s="283"/>
      <c r="J169" s="284">
        <f>ROUND(I169*H169,2)</f>
        <v>0</v>
      </c>
      <c r="K169" s="280" t="s">
        <v>1</v>
      </c>
      <c r="L169" s="285"/>
      <c r="M169" s="286" t="s">
        <v>1</v>
      </c>
      <c r="N169" s="287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1371</v>
      </c>
      <c r="AT169" s="238" t="s">
        <v>341</v>
      </c>
      <c r="AU169" s="238" t="s">
        <v>85</v>
      </c>
      <c r="AY169" s="18" t="s">
        <v>153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548</v>
      </c>
      <c r="BM169" s="238" t="s">
        <v>465</v>
      </c>
    </row>
    <row r="170" s="2" customFormat="1">
      <c r="A170" s="39"/>
      <c r="B170" s="40"/>
      <c r="C170" s="41"/>
      <c r="D170" s="240" t="s">
        <v>162</v>
      </c>
      <c r="E170" s="41"/>
      <c r="F170" s="241" t="s">
        <v>1103</v>
      </c>
      <c r="G170" s="41"/>
      <c r="H170" s="41"/>
      <c r="I170" s="242"/>
      <c r="J170" s="41"/>
      <c r="K170" s="41"/>
      <c r="L170" s="45"/>
      <c r="M170" s="243"/>
      <c r="N170" s="24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162</v>
      </c>
      <c r="AU170" s="18" t="s">
        <v>85</v>
      </c>
    </row>
    <row r="171" s="2" customFormat="1" ht="16.5" customHeight="1">
      <c r="A171" s="39"/>
      <c r="B171" s="40"/>
      <c r="C171" s="278" t="s">
        <v>284</v>
      </c>
      <c r="D171" s="278" t="s">
        <v>341</v>
      </c>
      <c r="E171" s="279" t="s">
        <v>1105</v>
      </c>
      <c r="F171" s="280" t="s">
        <v>1106</v>
      </c>
      <c r="G171" s="281" t="s">
        <v>355</v>
      </c>
      <c r="H171" s="282">
        <v>44</v>
      </c>
      <c r="I171" s="283"/>
      <c r="J171" s="284">
        <f>ROUND(I171*H171,2)</f>
        <v>0</v>
      </c>
      <c r="K171" s="280" t="s">
        <v>1</v>
      </c>
      <c r="L171" s="285"/>
      <c r="M171" s="286" t="s">
        <v>1</v>
      </c>
      <c r="N171" s="287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1371</v>
      </c>
      <c r="AT171" s="238" t="s">
        <v>341</v>
      </c>
      <c r="AU171" s="238" t="s">
        <v>85</v>
      </c>
      <c r="AY171" s="18" t="s">
        <v>153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548</v>
      </c>
      <c r="BM171" s="238" t="s">
        <v>476</v>
      </c>
    </row>
    <row r="172" s="2" customFormat="1">
      <c r="A172" s="39"/>
      <c r="B172" s="40"/>
      <c r="C172" s="41"/>
      <c r="D172" s="240" t="s">
        <v>162</v>
      </c>
      <c r="E172" s="41"/>
      <c r="F172" s="241" t="s">
        <v>1106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162</v>
      </c>
      <c r="AU172" s="18" t="s">
        <v>85</v>
      </c>
    </row>
    <row r="173" s="2" customFormat="1" ht="16.5" customHeight="1">
      <c r="A173" s="39"/>
      <c r="B173" s="40"/>
      <c r="C173" s="278" t="s">
        <v>292</v>
      </c>
      <c r="D173" s="278" t="s">
        <v>341</v>
      </c>
      <c r="E173" s="279" t="s">
        <v>1108</v>
      </c>
      <c r="F173" s="280" t="s">
        <v>1109</v>
      </c>
      <c r="G173" s="281" t="s">
        <v>355</v>
      </c>
      <c r="H173" s="282">
        <v>6</v>
      </c>
      <c r="I173" s="283"/>
      <c r="J173" s="284">
        <f>ROUND(I173*H173,2)</f>
        <v>0</v>
      </c>
      <c r="K173" s="280" t="s">
        <v>1</v>
      </c>
      <c r="L173" s="285"/>
      <c r="M173" s="286" t="s">
        <v>1</v>
      </c>
      <c r="N173" s="287" t="s">
        <v>43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1371</v>
      </c>
      <c r="AT173" s="238" t="s">
        <v>341</v>
      </c>
      <c r="AU173" s="238" t="s">
        <v>85</v>
      </c>
      <c r="AY173" s="18" t="s">
        <v>153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548</v>
      </c>
      <c r="BM173" s="238" t="s">
        <v>488</v>
      </c>
    </row>
    <row r="174" s="2" customFormat="1">
      <c r="A174" s="39"/>
      <c r="B174" s="40"/>
      <c r="C174" s="41"/>
      <c r="D174" s="240" t="s">
        <v>162</v>
      </c>
      <c r="E174" s="41"/>
      <c r="F174" s="241" t="s">
        <v>1109</v>
      </c>
      <c r="G174" s="41"/>
      <c r="H174" s="41"/>
      <c r="I174" s="242"/>
      <c r="J174" s="41"/>
      <c r="K174" s="41"/>
      <c r="L174" s="45"/>
      <c r="M174" s="243"/>
      <c r="N174" s="24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162</v>
      </c>
      <c r="AU174" s="18" t="s">
        <v>85</v>
      </c>
    </row>
    <row r="175" s="2" customFormat="1" ht="16.5" customHeight="1">
      <c r="A175" s="39"/>
      <c r="B175" s="40"/>
      <c r="C175" s="278" t="s">
        <v>299</v>
      </c>
      <c r="D175" s="278" t="s">
        <v>341</v>
      </c>
      <c r="E175" s="279" t="s">
        <v>1111</v>
      </c>
      <c r="F175" s="280" t="s">
        <v>1112</v>
      </c>
      <c r="G175" s="281" t="s">
        <v>355</v>
      </c>
      <c r="H175" s="282">
        <v>50</v>
      </c>
      <c r="I175" s="283"/>
      <c r="J175" s="284">
        <f>ROUND(I175*H175,2)</f>
        <v>0</v>
      </c>
      <c r="K175" s="280" t="s">
        <v>1</v>
      </c>
      <c r="L175" s="285"/>
      <c r="M175" s="286" t="s">
        <v>1</v>
      </c>
      <c r="N175" s="287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1371</v>
      </c>
      <c r="AT175" s="238" t="s">
        <v>341</v>
      </c>
      <c r="AU175" s="238" t="s">
        <v>85</v>
      </c>
      <c r="AY175" s="18" t="s">
        <v>153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548</v>
      </c>
      <c r="BM175" s="238" t="s">
        <v>500</v>
      </c>
    </row>
    <row r="176" s="2" customFormat="1">
      <c r="A176" s="39"/>
      <c r="B176" s="40"/>
      <c r="C176" s="41"/>
      <c r="D176" s="240" t="s">
        <v>162</v>
      </c>
      <c r="E176" s="41"/>
      <c r="F176" s="241" t="s">
        <v>1112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162</v>
      </c>
      <c r="AU176" s="18" t="s">
        <v>85</v>
      </c>
    </row>
    <row r="177" s="2" customFormat="1" ht="16.5" customHeight="1">
      <c r="A177" s="39"/>
      <c r="B177" s="40"/>
      <c r="C177" s="278" t="s">
        <v>307</v>
      </c>
      <c r="D177" s="278" t="s">
        <v>341</v>
      </c>
      <c r="E177" s="279" t="s">
        <v>1372</v>
      </c>
      <c r="F177" s="280" t="s">
        <v>1064</v>
      </c>
      <c r="G177" s="281" t="s">
        <v>1000</v>
      </c>
      <c r="H177" s="282">
        <v>1</v>
      </c>
      <c r="I177" s="283"/>
      <c r="J177" s="284">
        <f>ROUND(I177*H177,2)</f>
        <v>0</v>
      </c>
      <c r="K177" s="280" t="s">
        <v>1</v>
      </c>
      <c r="L177" s="285"/>
      <c r="M177" s="286" t="s">
        <v>1</v>
      </c>
      <c r="N177" s="287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1371</v>
      </c>
      <c r="AT177" s="238" t="s">
        <v>341</v>
      </c>
      <c r="AU177" s="238" t="s">
        <v>85</v>
      </c>
      <c r="AY177" s="18" t="s">
        <v>153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548</v>
      </c>
      <c r="BM177" s="238" t="s">
        <v>511</v>
      </c>
    </row>
    <row r="178" s="2" customFormat="1">
      <c r="A178" s="39"/>
      <c r="B178" s="40"/>
      <c r="C178" s="41"/>
      <c r="D178" s="240" t="s">
        <v>162</v>
      </c>
      <c r="E178" s="41"/>
      <c r="F178" s="241" t="s">
        <v>1064</v>
      </c>
      <c r="G178" s="41"/>
      <c r="H178" s="41"/>
      <c r="I178" s="242"/>
      <c r="J178" s="41"/>
      <c r="K178" s="41"/>
      <c r="L178" s="45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162</v>
      </c>
      <c r="AU178" s="18" t="s">
        <v>85</v>
      </c>
    </row>
    <row r="179" s="2" customFormat="1" ht="16.5" customHeight="1">
      <c r="A179" s="39"/>
      <c r="B179" s="40"/>
      <c r="C179" s="278" t="s">
        <v>313</v>
      </c>
      <c r="D179" s="278" t="s">
        <v>341</v>
      </c>
      <c r="E179" s="279" t="s">
        <v>1373</v>
      </c>
      <c r="F179" s="280" t="s">
        <v>1067</v>
      </c>
      <c r="G179" s="281" t="s">
        <v>1000</v>
      </c>
      <c r="H179" s="282">
        <v>1</v>
      </c>
      <c r="I179" s="283"/>
      <c r="J179" s="284">
        <f>ROUND(I179*H179,2)</f>
        <v>0</v>
      </c>
      <c r="K179" s="280" t="s">
        <v>1</v>
      </c>
      <c r="L179" s="285"/>
      <c r="M179" s="286" t="s">
        <v>1</v>
      </c>
      <c r="N179" s="287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1371</v>
      </c>
      <c r="AT179" s="238" t="s">
        <v>341</v>
      </c>
      <c r="AU179" s="238" t="s">
        <v>85</v>
      </c>
      <c r="AY179" s="18" t="s">
        <v>153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548</v>
      </c>
      <c r="BM179" s="238" t="s">
        <v>526</v>
      </c>
    </row>
    <row r="180" s="2" customFormat="1">
      <c r="A180" s="39"/>
      <c r="B180" s="40"/>
      <c r="C180" s="41"/>
      <c r="D180" s="240" t="s">
        <v>162</v>
      </c>
      <c r="E180" s="41"/>
      <c r="F180" s="241" t="s">
        <v>1067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162</v>
      </c>
      <c r="AU180" s="18" t="s">
        <v>85</v>
      </c>
    </row>
    <row r="181" s="12" customFormat="1" ht="25.92" customHeight="1">
      <c r="A181" s="12"/>
      <c r="B181" s="211"/>
      <c r="C181" s="212"/>
      <c r="D181" s="213" t="s">
        <v>77</v>
      </c>
      <c r="E181" s="214" t="s">
        <v>341</v>
      </c>
      <c r="F181" s="214" t="s">
        <v>930</v>
      </c>
      <c r="G181" s="212"/>
      <c r="H181" s="212"/>
      <c r="I181" s="215"/>
      <c r="J181" s="216">
        <f>BK181</f>
        <v>0</v>
      </c>
      <c r="K181" s="212"/>
      <c r="L181" s="217"/>
      <c r="M181" s="218"/>
      <c r="N181" s="219"/>
      <c r="O181" s="219"/>
      <c r="P181" s="220">
        <f>P182</f>
        <v>0</v>
      </c>
      <c r="Q181" s="219"/>
      <c r="R181" s="220">
        <f>R182</f>
        <v>0.008539999999999999</v>
      </c>
      <c r="S181" s="219"/>
      <c r="T181" s="221">
        <f>T182</f>
        <v>1.96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2" t="s">
        <v>165</v>
      </c>
      <c r="AT181" s="223" t="s">
        <v>77</v>
      </c>
      <c r="AU181" s="223" t="s">
        <v>78</v>
      </c>
      <c r="AY181" s="222" t="s">
        <v>153</v>
      </c>
      <c r="BK181" s="224">
        <f>BK182</f>
        <v>0</v>
      </c>
    </row>
    <row r="182" s="12" customFormat="1" ht="22.8" customHeight="1">
      <c r="A182" s="12"/>
      <c r="B182" s="211"/>
      <c r="C182" s="212"/>
      <c r="D182" s="213" t="s">
        <v>77</v>
      </c>
      <c r="E182" s="225" t="s">
        <v>931</v>
      </c>
      <c r="F182" s="225" t="s">
        <v>932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SUM(P183:P225)</f>
        <v>0</v>
      </c>
      <c r="Q182" s="219"/>
      <c r="R182" s="220">
        <f>SUM(R183:R225)</f>
        <v>0.008539999999999999</v>
      </c>
      <c r="S182" s="219"/>
      <c r="T182" s="221">
        <f>SUM(T183:T225)</f>
        <v>1.96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165</v>
      </c>
      <c r="AT182" s="223" t="s">
        <v>77</v>
      </c>
      <c r="AU182" s="223" t="s">
        <v>85</v>
      </c>
      <c r="AY182" s="222" t="s">
        <v>153</v>
      </c>
      <c r="BK182" s="224">
        <f>SUM(BK183:BK225)</f>
        <v>0</v>
      </c>
    </row>
    <row r="183" s="2" customFormat="1" ht="24.15" customHeight="1">
      <c r="A183" s="39"/>
      <c r="B183" s="40"/>
      <c r="C183" s="227" t="s">
        <v>320</v>
      </c>
      <c r="D183" s="227" t="s">
        <v>155</v>
      </c>
      <c r="E183" s="228" t="s">
        <v>1374</v>
      </c>
      <c r="F183" s="229" t="s">
        <v>1375</v>
      </c>
      <c r="G183" s="230" t="s">
        <v>355</v>
      </c>
      <c r="H183" s="231">
        <v>7</v>
      </c>
      <c r="I183" s="232"/>
      <c r="J183" s="233">
        <f>ROUND(I183*H183,2)</f>
        <v>0</v>
      </c>
      <c r="K183" s="229" t="s">
        <v>1311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548</v>
      </c>
      <c r="AT183" s="238" t="s">
        <v>155</v>
      </c>
      <c r="AU183" s="238" t="s">
        <v>87</v>
      </c>
      <c r="AY183" s="18" t="s">
        <v>153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548</v>
      </c>
      <c r="BM183" s="238" t="s">
        <v>1376</v>
      </c>
    </row>
    <row r="184" s="2" customFormat="1">
      <c r="A184" s="39"/>
      <c r="B184" s="40"/>
      <c r="C184" s="41"/>
      <c r="D184" s="240" t="s">
        <v>162</v>
      </c>
      <c r="E184" s="41"/>
      <c r="F184" s="241" t="s">
        <v>1377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162</v>
      </c>
      <c r="AU184" s="18" t="s">
        <v>87</v>
      </c>
    </row>
    <row r="185" s="13" customFormat="1">
      <c r="A185" s="13"/>
      <c r="B185" s="245"/>
      <c r="C185" s="246"/>
      <c r="D185" s="240" t="s">
        <v>164</v>
      </c>
      <c r="E185" s="247" t="s">
        <v>1</v>
      </c>
      <c r="F185" s="248" t="s">
        <v>199</v>
      </c>
      <c r="G185" s="246"/>
      <c r="H185" s="249">
        <v>7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164</v>
      </c>
      <c r="AU185" s="255" t="s">
        <v>87</v>
      </c>
      <c r="AV185" s="13" t="s">
        <v>87</v>
      </c>
      <c r="AW185" s="13" t="s">
        <v>34</v>
      </c>
      <c r="AX185" s="13" t="s">
        <v>85</v>
      </c>
      <c r="AY185" s="255" t="s">
        <v>153</v>
      </c>
    </row>
    <row r="186" s="2" customFormat="1" ht="24.15" customHeight="1">
      <c r="A186" s="39"/>
      <c r="B186" s="40"/>
      <c r="C186" s="227" t="s">
        <v>328</v>
      </c>
      <c r="D186" s="227" t="s">
        <v>155</v>
      </c>
      <c r="E186" s="228" t="s">
        <v>1378</v>
      </c>
      <c r="F186" s="229" t="s">
        <v>1379</v>
      </c>
      <c r="G186" s="230" t="s">
        <v>355</v>
      </c>
      <c r="H186" s="231">
        <v>7</v>
      </c>
      <c r="I186" s="232"/>
      <c r="J186" s="233">
        <f>ROUND(I186*H186,2)</f>
        <v>0</v>
      </c>
      <c r="K186" s="229" t="s">
        <v>1311</v>
      </c>
      <c r="L186" s="45"/>
      <c r="M186" s="234" t="s">
        <v>1</v>
      </c>
      <c r="N186" s="235" t="s">
        <v>43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548</v>
      </c>
      <c r="AT186" s="238" t="s">
        <v>155</v>
      </c>
      <c r="AU186" s="238" t="s">
        <v>87</v>
      </c>
      <c r="AY186" s="18" t="s">
        <v>153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548</v>
      </c>
      <c r="BM186" s="238" t="s">
        <v>1380</v>
      </c>
    </row>
    <row r="187" s="2" customFormat="1">
      <c r="A187" s="39"/>
      <c r="B187" s="40"/>
      <c r="C187" s="41"/>
      <c r="D187" s="240" t="s">
        <v>162</v>
      </c>
      <c r="E187" s="41"/>
      <c r="F187" s="241" t="s">
        <v>1381</v>
      </c>
      <c r="G187" s="41"/>
      <c r="H187" s="41"/>
      <c r="I187" s="242"/>
      <c r="J187" s="41"/>
      <c r="K187" s="41"/>
      <c r="L187" s="45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162</v>
      </c>
      <c r="AU187" s="18" t="s">
        <v>87</v>
      </c>
    </row>
    <row r="188" s="13" customFormat="1">
      <c r="A188" s="13"/>
      <c r="B188" s="245"/>
      <c r="C188" s="246"/>
      <c r="D188" s="240" t="s">
        <v>164</v>
      </c>
      <c r="E188" s="247" t="s">
        <v>1</v>
      </c>
      <c r="F188" s="248" t="s">
        <v>199</v>
      </c>
      <c r="G188" s="246"/>
      <c r="H188" s="249">
        <v>7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164</v>
      </c>
      <c r="AU188" s="255" t="s">
        <v>87</v>
      </c>
      <c r="AV188" s="13" t="s">
        <v>87</v>
      </c>
      <c r="AW188" s="13" t="s">
        <v>34</v>
      </c>
      <c r="AX188" s="13" t="s">
        <v>85</v>
      </c>
      <c r="AY188" s="255" t="s">
        <v>153</v>
      </c>
    </row>
    <row r="189" s="2" customFormat="1" ht="33" customHeight="1">
      <c r="A189" s="39"/>
      <c r="B189" s="40"/>
      <c r="C189" s="227" t="s">
        <v>334</v>
      </c>
      <c r="D189" s="227" t="s">
        <v>155</v>
      </c>
      <c r="E189" s="228" t="s">
        <v>1382</v>
      </c>
      <c r="F189" s="229" t="s">
        <v>1383</v>
      </c>
      <c r="G189" s="230" t="s">
        <v>323</v>
      </c>
      <c r="H189" s="231">
        <v>3.5</v>
      </c>
      <c r="I189" s="232"/>
      <c r="J189" s="233">
        <f>ROUND(I189*H189,2)</f>
        <v>0</v>
      </c>
      <c r="K189" s="229" t="s">
        <v>1311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548</v>
      </c>
      <c r="AT189" s="238" t="s">
        <v>155</v>
      </c>
      <c r="AU189" s="238" t="s">
        <v>87</v>
      </c>
      <c r="AY189" s="18" t="s">
        <v>153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548</v>
      </c>
      <c r="BM189" s="238" t="s">
        <v>1384</v>
      </c>
    </row>
    <row r="190" s="2" customFormat="1">
      <c r="A190" s="39"/>
      <c r="B190" s="40"/>
      <c r="C190" s="41"/>
      <c r="D190" s="240" t="s">
        <v>162</v>
      </c>
      <c r="E190" s="41"/>
      <c r="F190" s="241" t="s">
        <v>1385</v>
      </c>
      <c r="G190" s="41"/>
      <c r="H190" s="41"/>
      <c r="I190" s="242"/>
      <c r="J190" s="41"/>
      <c r="K190" s="41"/>
      <c r="L190" s="45"/>
      <c r="M190" s="243"/>
      <c r="N190" s="244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162</v>
      </c>
      <c r="AU190" s="18" t="s">
        <v>87</v>
      </c>
    </row>
    <row r="191" s="13" customFormat="1">
      <c r="A191" s="13"/>
      <c r="B191" s="245"/>
      <c r="C191" s="246"/>
      <c r="D191" s="240" t="s">
        <v>164</v>
      </c>
      <c r="E191" s="247" t="s">
        <v>1</v>
      </c>
      <c r="F191" s="248" t="s">
        <v>1386</v>
      </c>
      <c r="G191" s="246"/>
      <c r="H191" s="249">
        <v>3.5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5" t="s">
        <v>164</v>
      </c>
      <c r="AU191" s="255" t="s">
        <v>87</v>
      </c>
      <c r="AV191" s="13" t="s">
        <v>87</v>
      </c>
      <c r="AW191" s="13" t="s">
        <v>34</v>
      </c>
      <c r="AX191" s="13" t="s">
        <v>85</v>
      </c>
      <c r="AY191" s="255" t="s">
        <v>153</v>
      </c>
    </row>
    <row r="192" s="2" customFormat="1" ht="33" customHeight="1">
      <c r="A192" s="39"/>
      <c r="B192" s="40"/>
      <c r="C192" s="227" t="s">
        <v>340</v>
      </c>
      <c r="D192" s="227" t="s">
        <v>155</v>
      </c>
      <c r="E192" s="228" t="s">
        <v>1387</v>
      </c>
      <c r="F192" s="229" t="s">
        <v>1388</v>
      </c>
      <c r="G192" s="230" t="s">
        <v>323</v>
      </c>
      <c r="H192" s="231">
        <v>7</v>
      </c>
      <c r="I192" s="232"/>
      <c r="J192" s="233">
        <f>ROUND(I192*H192,2)</f>
        <v>0</v>
      </c>
      <c r="K192" s="229" t="s">
        <v>1311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548</v>
      </c>
      <c r="AT192" s="238" t="s">
        <v>155</v>
      </c>
      <c r="AU192" s="238" t="s">
        <v>87</v>
      </c>
      <c r="AY192" s="18" t="s">
        <v>153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548</v>
      </c>
      <c r="BM192" s="238" t="s">
        <v>1389</v>
      </c>
    </row>
    <row r="193" s="2" customFormat="1">
      <c r="A193" s="39"/>
      <c r="B193" s="40"/>
      <c r="C193" s="41"/>
      <c r="D193" s="240" t="s">
        <v>162</v>
      </c>
      <c r="E193" s="41"/>
      <c r="F193" s="241" t="s">
        <v>1390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162</v>
      </c>
      <c r="AU193" s="18" t="s">
        <v>87</v>
      </c>
    </row>
    <row r="194" s="13" customFormat="1">
      <c r="A194" s="13"/>
      <c r="B194" s="245"/>
      <c r="C194" s="246"/>
      <c r="D194" s="240" t="s">
        <v>164</v>
      </c>
      <c r="E194" s="247" t="s">
        <v>1</v>
      </c>
      <c r="F194" s="248" t="s">
        <v>1391</v>
      </c>
      <c r="G194" s="246"/>
      <c r="H194" s="249">
        <v>7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164</v>
      </c>
      <c r="AU194" s="255" t="s">
        <v>87</v>
      </c>
      <c r="AV194" s="13" t="s">
        <v>87</v>
      </c>
      <c r="AW194" s="13" t="s">
        <v>34</v>
      </c>
      <c r="AX194" s="13" t="s">
        <v>85</v>
      </c>
      <c r="AY194" s="255" t="s">
        <v>153</v>
      </c>
    </row>
    <row r="195" s="2" customFormat="1" ht="24.15" customHeight="1">
      <c r="A195" s="39"/>
      <c r="B195" s="40"/>
      <c r="C195" s="227" t="s">
        <v>347</v>
      </c>
      <c r="D195" s="227" t="s">
        <v>155</v>
      </c>
      <c r="E195" s="228" t="s">
        <v>1392</v>
      </c>
      <c r="F195" s="229" t="s">
        <v>1393</v>
      </c>
      <c r="G195" s="230" t="s">
        <v>323</v>
      </c>
      <c r="H195" s="231">
        <v>3.5</v>
      </c>
      <c r="I195" s="232"/>
      <c r="J195" s="233">
        <f>ROUND(I195*H195,2)</f>
        <v>0</v>
      </c>
      <c r="K195" s="229" t="s">
        <v>1311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548</v>
      </c>
      <c r="AT195" s="238" t="s">
        <v>155</v>
      </c>
      <c r="AU195" s="238" t="s">
        <v>87</v>
      </c>
      <c r="AY195" s="18" t="s">
        <v>153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548</v>
      </c>
      <c r="BM195" s="238" t="s">
        <v>1394</v>
      </c>
    </row>
    <row r="196" s="2" customFormat="1">
      <c r="A196" s="39"/>
      <c r="B196" s="40"/>
      <c r="C196" s="41"/>
      <c r="D196" s="240" t="s">
        <v>162</v>
      </c>
      <c r="E196" s="41"/>
      <c r="F196" s="241" t="s">
        <v>1395</v>
      </c>
      <c r="G196" s="41"/>
      <c r="H196" s="41"/>
      <c r="I196" s="242"/>
      <c r="J196" s="41"/>
      <c r="K196" s="41"/>
      <c r="L196" s="45"/>
      <c r="M196" s="243"/>
      <c r="N196" s="244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162</v>
      </c>
      <c r="AU196" s="18" t="s">
        <v>87</v>
      </c>
    </row>
    <row r="197" s="13" customFormat="1">
      <c r="A197" s="13"/>
      <c r="B197" s="245"/>
      <c r="C197" s="246"/>
      <c r="D197" s="240" t="s">
        <v>164</v>
      </c>
      <c r="E197" s="247" t="s">
        <v>1</v>
      </c>
      <c r="F197" s="248" t="s">
        <v>1386</v>
      </c>
      <c r="G197" s="246"/>
      <c r="H197" s="249">
        <v>3.5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5" t="s">
        <v>164</v>
      </c>
      <c r="AU197" s="255" t="s">
        <v>87</v>
      </c>
      <c r="AV197" s="13" t="s">
        <v>87</v>
      </c>
      <c r="AW197" s="13" t="s">
        <v>34</v>
      </c>
      <c r="AX197" s="13" t="s">
        <v>85</v>
      </c>
      <c r="AY197" s="255" t="s">
        <v>153</v>
      </c>
    </row>
    <row r="198" s="2" customFormat="1" ht="24.15" customHeight="1">
      <c r="A198" s="39"/>
      <c r="B198" s="40"/>
      <c r="C198" s="227" t="s">
        <v>352</v>
      </c>
      <c r="D198" s="227" t="s">
        <v>155</v>
      </c>
      <c r="E198" s="228" t="s">
        <v>1396</v>
      </c>
      <c r="F198" s="229" t="s">
        <v>1397</v>
      </c>
      <c r="G198" s="230" t="s">
        <v>323</v>
      </c>
      <c r="H198" s="231">
        <v>3.5</v>
      </c>
      <c r="I198" s="232"/>
      <c r="J198" s="233">
        <f>ROUND(I198*H198,2)</f>
        <v>0</v>
      </c>
      <c r="K198" s="229" t="s">
        <v>1311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548</v>
      </c>
      <c r="AT198" s="238" t="s">
        <v>155</v>
      </c>
      <c r="AU198" s="238" t="s">
        <v>87</v>
      </c>
      <c r="AY198" s="18" t="s">
        <v>153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548</v>
      </c>
      <c r="BM198" s="238" t="s">
        <v>1398</v>
      </c>
    </row>
    <row r="199" s="2" customFormat="1">
      <c r="A199" s="39"/>
      <c r="B199" s="40"/>
      <c r="C199" s="41"/>
      <c r="D199" s="240" t="s">
        <v>162</v>
      </c>
      <c r="E199" s="41"/>
      <c r="F199" s="241" t="s">
        <v>1399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162</v>
      </c>
      <c r="AU199" s="18" t="s">
        <v>87</v>
      </c>
    </row>
    <row r="200" s="13" customFormat="1">
      <c r="A200" s="13"/>
      <c r="B200" s="245"/>
      <c r="C200" s="246"/>
      <c r="D200" s="240" t="s">
        <v>164</v>
      </c>
      <c r="E200" s="247" t="s">
        <v>1</v>
      </c>
      <c r="F200" s="248" t="s">
        <v>1386</v>
      </c>
      <c r="G200" s="246"/>
      <c r="H200" s="249">
        <v>3.5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5" t="s">
        <v>164</v>
      </c>
      <c r="AU200" s="255" t="s">
        <v>87</v>
      </c>
      <c r="AV200" s="13" t="s">
        <v>87</v>
      </c>
      <c r="AW200" s="13" t="s">
        <v>34</v>
      </c>
      <c r="AX200" s="13" t="s">
        <v>85</v>
      </c>
      <c r="AY200" s="255" t="s">
        <v>153</v>
      </c>
    </row>
    <row r="201" s="2" customFormat="1" ht="37.8" customHeight="1">
      <c r="A201" s="39"/>
      <c r="B201" s="40"/>
      <c r="C201" s="227" t="s">
        <v>360</v>
      </c>
      <c r="D201" s="227" t="s">
        <v>155</v>
      </c>
      <c r="E201" s="228" t="s">
        <v>1400</v>
      </c>
      <c r="F201" s="229" t="s">
        <v>1401</v>
      </c>
      <c r="G201" s="230" t="s">
        <v>323</v>
      </c>
      <c r="H201" s="231">
        <v>3.5</v>
      </c>
      <c r="I201" s="232"/>
      <c r="J201" s="233">
        <f>ROUND(I201*H201,2)</f>
        <v>0</v>
      </c>
      <c r="K201" s="229" t="s">
        <v>1311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0.44</v>
      </c>
      <c r="T201" s="237">
        <f>S201*H201</f>
        <v>1.54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548</v>
      </c>
      <c r="AT201" s="238" t="s">
        <v>155</v>
      </c>
      <c r="AU201" s="238" t="s">
        <v>87</v>
      </c>
      <c r="AY201" s="18" t="s">
        <v>153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548</v>
      </c>
      <c r="BM201" s="238" t="s">
        <v>1402</v>
      </c>
    </row>
    <row r="202" s="2" customFormat="1">
      <c r="A202" s="39"/>
      <c r="B202" s="40"/>
      <c r="C202" s="41"/>
      <c r="D202" s="240" t="s">
        <v>162</v>
      </c>
      <c r="E202" s="41"/>
      <c r="F202" s="241" t="s">
        <v>1403</v>
      </c>
      <c r="G202" s="41"/>
      <c r="H202" s="41"/>
      <c r="I202" s="242"/>
      <c r="J202" s="41"/>
      <c r="K202" s="41"/>
      <c r="L202" s="45"/>
      <c r="M202" s="243"/>
      <c r="N202" s="24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162</v>
      </c>
      <c r="AU202" s="18" t="s">
        <v>87</v>
      </c>
    </row>
    <row r="203" s="13" customFormat="1">
      <c r="A203" s="13"/>
      <c r="B203" s="245"/>
      <c r="C203" s="246"/>
      <c r="D203" s="240" t="s">
        <v>164</v>
      </c>
      <c r="E203" s="247" t="s">
        <v>1</v>
      </c>
      <c r="F203" s="248" t="s">
        <v>1386</v>
      </c>
      <c r="G203" s="246"/>
      <c r="H203" s="249">
        <v>3.5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164</v>
      </c>
      <c r="AU203" s="255" t="s">
        <v>87</v>
      </c>
      <c r="AV203" s="13" t="s">
        <v>87</v>
      </c>
      <c r="AW203" s="13" t="s">
        <v>34</v>
      </c>
      <c r="AX203" s="13" t="s">
        <v>85</v>
      </c>
      <c r="AY203" s="255" t="s">
        <v>153</v>
      </c>
    </row>
    <row r="204" s="2" customFormat="1" ht="24.15" customHeight="1">
      <c r="A204" s="39"/>
      <c r="B204" s="40"/>
      <c r="C204" s="227" t="s">
        <v>366</v>
      </c>
      <c r="D204" s="227" t="s">
        <v>155</v>
      </c>
      <c r="E204" s="228" t="s">
        <v>1404</v>
      </c>
      <c r="F204" s="229" t="s">
        <v>1405</v>
      </c>
      <c r="G204" s="230" t="s">
        <v>323</v>
      </c>
      <c r="H204" s="231">
        <v>3.5</v>
      </c>
      <c r="I204" s="232"/>
      <c r="J204" s="233">
        <f>ROUND(I204*H204,2)</f>
        <v>0</v>
      </c>
      <c r="K204" s="229" t="s">
        <v>1311</v>
      </c>
      <c r="L204" s="45"/>
      <c r="M204" s="234" t="s">
        <v>1</v>
      </c>
      <c r="N204" s="235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0.12</v>
      </c>
      <c r="T204" s="237">
        <f>S204*H204</f>
        <v>0.41999999999999998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548</v>
      </c>
      <c r="AT204" s="238" t="s">
        <v>155</v>
      </c>
      <c r="AU204" s="238" t="s">
        <v>87</v>
      </c>
      <c r="AY204" s="18" t="s">
        <v>153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548</v>
      </c>
      <c r="BM204" s="238" t="s">
        <v>1406</v>
      </c>
    </row>
    <row r="205" s="2" customFormat="1">
      <c r="A205" s="39"/>
      <c r="B205" s="40"/>
      <c r="C205" s="41"/>
      <c r="D205" s="240" t="s">
        <v>162</v>
      </c>
      <c r="E205" s="41"/>
      <c r="F205" s="241" t="s">
        <v>1407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162</v>
      </c>
      <c r="AU205" s="18" t="s">
        <v>87</v>
      </c>
    </row>
    <row r="206" s="13" customFormat="1">
      <c r="A206" s="13"/>
      <c r="B206" s="245"/>
      <c r="C206" s="246"/>
      <c r="D206" s="240" t="s">
        <v>164</v>
      </c>
      <c r="E206" s="247" t="s">
        <v>1</v>
      </c>
      <c r="F206" s="248" t="s">
        <v>1386</v>
      </c>
      <c r="G206" s="246"/>
      <c r="H206" s="249">
        <v>3.5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164</v>
      </c>
      <c r="AU206" s="255" t="s">
        <v>87</v>
      </c>
      <c r="AV206" s="13" t="s">
        <v>87</v>
      </c>
      <c r="AW206" s="13" t="s">
        <v>34</v>
      </c>
      <c r="AX206" s="13" t="s">
        <v>85</v>
      </c>
      <c r="AY206" s="255" t="s">
        <v>153</v>
      </c>
    </row>
    <row r="207" s="2" customFormat="1" ht="24.15" customHeight="1">
      <c r="A207" s="39"/>
      <c r="B207" s="40"/>
      <c r="C207" s="227" t="s">
        <v>372</v>
      </c>
      <c r="D207" s="227" t="s">
        <v>155</v>
      </c>
      <c r="E207" s="228" t="s">
        <v>1408</v>
      </c>
      <c r="F207" s="229" t="s">
        <v>1409</v>
      </c>
      <c r="G207" s="230" t="s">
        <v>355</v>
      </c>
      <c r="H207" s="231">
        <v>14</v>
      </c>
      <c r="I207" s="232"/>
      <c r="J207" s="233">
        <f>ROUND(I207*H207,2)</f>
        <v>0</v>
      </c>
      <c r="K207" s="229" t="s">
        <v>1311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548</v>
      </c>
      <c r="AT207" s="238" t="s">
        <v>155</v>
      </c>
      <c r="AU207" s="238" t="s">
        <v>87</v>
      </c>
      <c r="AY207" s="18" t="s">
        <v>153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548</v>
      </c>
      <c r="BM207" s="238" t="s">
        <v>1410</v>
      </c>
    </row>
    <row r="208" s="2" customFormat="1">
      <c r="A208" s="39"/>
      <c r="B208" s="40"/>
      <c r="C208" s="41"/>
      <c r="D208" s="240" t="s">
        <v>162</v>
      </c>
      <c r="E208" s="41"/>
      <c r="F208" s="241" t="s">
        <v>1411</v>
      </c>
      <c r="G208" s="41"/>
      <c r="H208" s="41"/>
      <c r="I208" s="242"/>
      <c r="J208" s="41"/>
      <c r="K208" s="41"/>
      <c r="L208" s="45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162</v>
      </c>
      <c r="AU208" s="18" t="s">
        <v>87</v>
      </c>
    </row>
    <row r="209" s="13" customFormat="1">
      <c r="A209" s="13"/>
      <c r="B209" s="245"/>
      <c r="C209" s="246"/>
      <c r="D209" s="240" t="s">
        <v>164</v>
      </c>
      <c r="E209" s="247" t="s">
        <v>1</v>
      </c>
      <c r="F209" s="248" t="s">
        <v>240</v>
      </c>
      <c r="G209" s="246"/>
      <c r="H209" s="249">
        <v>14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5" t="s">
        <v>164</v>
      </c>
      <c r="AU209" s="255" t="s">
        <v>87</v>
      </c>
      <c r="AV209" s="13" t="s">
        <v>87</v>
      </c>
      <c r="AW209" s="13" t="s">
        <v>34</v>
      </c>
      <c r="AX209" s="13" t="s">
        <v>85</v>
      </c>
      <c r="AY209" s="255" t="s">
        <v>153</v>
      </c>
    </row>
    <row r="210" s="2" customFormat="1" ht="24.15" customHeight="1">
      <c r="A210" s="39"/>
      <c r="B210" s="40"/>
      <c r="C210" s="227" t="s">
        <v>378</v>
      </c>
      <c r="D210" s="227" t="s">
        <v>155</v>
      </c>
      <c r="E210" s="228" t="s">
        <v>1412</v>
      </c>
      <c r="F210" s="229" t="s">
        <v>1413</v>
      </c>
      <c r="G210" s="230" t="s">
        <v>302</v>
      </c>
      <c r="H210" s="231">
        <v>1.96</v>
      </c>
      <c r="I210" s="232"/>
      <c r="J210" s="233">
        <f>ROUND(I210*H210,2)</f>
        <v>0</v>
      </c>
      <c r="K210" s="229" t="s">
        <v>1311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548</v>
      </c>
      <c r="AT210" s="238" t="s">
        <v>155</v>
      </c>
      <c r="AU210" s="238" t="s">
        <v>87</v>
      </c>
      <c r="AY210" s="18" t="s">
        <v>153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548</v>
      </c>
      <c r="BM210" s="238" t="s">
        <v>1414</v>
      </c>
    </row>
    <row r="211" s="2" customFormat="1">
      <c r="A211" s="39"/>
      <c r="B211" s="40"/>
      <c r="C211" s="41"/>
      <c r="D211" s="240" t="s">
        <v>162</v>
      </c>
      <c r="E211" s="41"/>
      <c r="F211" s="241" t="s">
        <v>1415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162</v>
      </c>
      <c r="AU211" s="18" t="s">
        <v>87</v>
      </c>
    </row>
    <row r="212" s="13" customFormat="1">
      <c r="A212" s="13"/>
      <c r="B212" s="245"/>
      <c r="C212" s="246"/>
      <c r="D212" s="240" t="s">
        <v>164</v>
      </c>
      <c r="E212" s="247" t="s">
        <v>1</v>
      </c>
      <c r="F212" s="248" t="s">
        <v>1416</v>
      </c>
      <c r="G212" s="246"/>
      <c r="H212" s="249">
        <v>1.96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164</v>
      </c>
      <c r="AU212" s="255" t="s">
        <v>87</v>
      </c>
      <c r="AV212" s="13" t="s">
        <v>87</v>
      </c>
      <c r="AW212" s="13" t="s">
        <v>34</v>
      </c>
      <c r="AX212" s="13" t="s">
        <v>85</v>
      </c>
      <c r="AY212" s="255" t="s">
        <v>153</v>
      </c>
    </row>
    <row r="213" s="2" customFormat="1" ht="24.15" customHeight="1">
      <c r="A213" s="39"/>
      <c r="B213" s="40"/>
      <c r="C213" s="227" t="s">
        <v>384</v>
      </c>
      <c r="D213" s="227" t="s">
        <v>155</v>
      </c>
      <c r="E213" s="228" t="s">
        <v>1417</v>
      </c>
      <c r="F213" s="229" t="s">
        <v>1418</v>
      </c>
      <c r="G213" s="230" t="s">
        <v>302</v>
      </c>
      <c r="H213" s="231">
        <v>17.640000000000001</v>
      </c>
      <c r="I213" s="232"/>
      <c r="J213" s="233">
        <f>ROUND(I213*H213,2)</f>
        <v>0</v>
      </c>
      <c r="K213" s="229" t="s">
        <v>1311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548</v>
      </c>
      <c r="AT213" s="238" t="s">
        <v>155</v>
      </c>
      <c r="AU213" s="238" t="s">
        <v>87</v>
      </c>
      <c r="AY213" s="18" t="s">
        <v>153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548</v>
      </c>
      <c r="BM213" s="238" t="s">
        <v>1419</v>
      </c>
    </row>
    <row r="214" s="2" customFormat="1">
      <c r="A214" s="39"/>
      <c r="B214" s="40"/>
      <c r="C214" s="41"/>
      <c r="D214" s="240" t="s">
        <v>162</v>
      </c>
      <c r="E214" s="41"/>
      <c r="F214" s="241" t="s">
        <v>1420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162</v>
      </c>
      <c r="AU214" s="18" t="s">
        <v>87</v>
      </c>
    </row>
    <row r="215" s="13" customFormat="1">
      <c r="A215" s="13"/>
      <c r="B215" s="245"/>
      <c r="C215" s="246"/>
      <c r="D215" s="240" t="s">
        <v>164</v>
      </c>
      <c r="E215" s="247" t="s">
        <v>1</v>
      </c>
      <c r="F215" s="248" t="s">
        <v>1421</v>
      </c>
      <c r="G215" s="246"/>
      <c r="H215" s="249">
        <v>17.640000000000001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5" t="s">
        <v>164</v>
      </c>
      <c r="AU215" s="255" t="s">
        <v>87</v>
      </c>
      <c r="AV215" s="13" t="s">
        <v>87</v>
      </c>
      <c r="AW215" s="13" t="s">
        <v>34</v>
      </c>
      <c r="AX215" s="13" t="s">
        <v>85</v>
      </c>
      <c r="AY215" s="255" t="s">
        <v>153</v>
      </c>
    </row>
    <row r="216" s="2" customFormat="1" ht="44.25" customHeight="1">
      <c r="A216" s="39"/>
      <c r="B216" s="40"/>
      <c r="C216" s="227" t="s">
        <v>390</v>
      </c>
      <c r="D216" s="227" t="s">
        <v>155</v>
      </c>
      <c r="E216" s="228" t="s">
        <v>1422</v>
      </c>
      <c r="F216" s="229" t="s">
        <v>1423</v>
      </c>
      <c r="G216" s="230" t="s">
        <v>302</v>
      </c>
      <c r="H216" s="231">
        <v>1.54</v>
      </c>
      <c r="I216" s="232"/>
      <c r="J216" s="233">
        <f>ROUND(I216*H216,2)</f>
        <v>0</v>
      </c>
      <c r="K216" s="229" t="s">
        <v>1311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548</v>
      </c>
      <c r="AT216" s="238" t="s">
        <v>155</v>
      </c>
      <c r="AU216" s="238" t="s">
        <v>87</v>
      </c>
      <c r="AY216" s="18" t="s">
        <v>153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548</v>
      </c>
      <c r="BM216" s="238" t="s">
        <v>1424</v>
      </c>
    </row>
    <row r="217" s="2" customFormat="1">
      <c r="A217" s="39"/>
      <c r="B217" s="40"/>
      <c r="C217" s="41"/>
      <c r="D217" s="240" t="s">
        <v>162</v>
      </c>
      <c r="E217" s="41"/>
      <c r="F217" s="241" t="s">
        <v>1425</v>
      </c>
      <c r="G217" s="41"/>
      <c r="H217" s="41"/>
      <c r="I217" s="242"/>
      <c r="J217" s="41"/>
      <c r="K217" s="41"/>
      <c r="L217" s="45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162</v>
      </c>
      <c r="AU217" s="18" t="s">
        <v>87</v>
      </c>
    </row>
    <row r="218" s="13" customFormat="1">
      <c r="A218" s="13"/>
      <c r="B218" s="245"/>
      <c r="C218" s="246"/>
      <c r="D218" s="240" t="s">
        <v>164</v>
      </c>
      <c r="E218" s="247" t="s">
        <v>1</v>
      </c>
      <c r="F218" s="248" t="s">
        <v>1426</v>
      </c>
      <c r="G218" s="246"/>
      <c r="H218" s="249">
        <v>1.54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164</v>
      </c>
      <c r="AU218" s="255" t="s">
        <v>87</v>
      </c>
      <c r="AV218" s="13" t="s">
        <v>87</v>
      </c>
      <c r="AW218" s="13" t="s">
        <v>34</v>
      </c>
      <c r="AX218" s="13" t="s">
        <v>85</v>
      </c>
      <c r="AY218" s="255" t="s">
        <v>153</v>
      </c>
    </row>
    <row r="219" s="2" customFormat="1" ht="44.25" customHeight="1">
      <c r="A219" s="39"/>
      <c r="B219" s="40"/>
      <c r="C219" s="227" t="s">
        <v>396</v>
      </c>
      <c r="D219" s="227" t="s">
        <v>155</v>
      </c>
      <c r="E219" s="228" t="s">
        <v>1427</v>
      </c>
      <c r="F219" s="229" t="s">
        <v>863</v>
      </c>
      <c r="G219" s="230" t="s">
        <v>302</v>
      </c>
      <c r="H219" s="231">
        <v>0.41999999999999998</v>
      </c>
      <c r="I219" s="232"/>
      <c r="J219" s="233">
        <f>ROUND(I219*H219,2)</f>
        <v>0</v>
      </c>
      <c r="K219" s="229" t="s">
        <v>1311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548</v>
      </c>
      <c r="AT219" s="238" t="s">
        <v>155</v>
      </c>
      <c r="AU219" s="238" t="s">
        <v>87</v>
      </c>
      <c r="AY219" s="18" t="s">
        <v>153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548</v>
      </c>
      <c r="BM219" s="238" t="s">
        <v>1428</v>
      </c>
    </row>
    <row r="220" s="2" customFormat="1">
      <c r="A220" s="39"/>
      <c r="B220" s="40"/>
      <c r="C220" s="41"/>
      <c r="D220" s="240" t="s">
        <v>162</v>
      </c>
      <c r="E220" s="41"/>
      <c r="F220" s="241" t="s">
        <v>1429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162</v>
      </c>
      <c r="AU220" s="18" t="s">
        <v>87</v>
      </c>
    </row>
    <row r="221" s="13" customFormat="1">
      <c r="A221" s="13"/>
      <c r="B221" s="245"/>
      <c r="C221" s="246"/>
      <c r="D221" s="240" t="s">
        <v>164</v>
      </c>
      <c r="E221" s="247" t="s">
        <v>1</v>
      </c>
      <c r="F221" s="248" t="s">
        <v>1430</v>
      </c>
      <c r="G221" s="246"/>
      <c r="H221" s="249">
        <v>0.41999999999999998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5" t="s">
        <v>164</v>
      </c>
      <c r="AU221" s="255" t="s">
        <v>87</v>
      </c>
      <c r="AV221" s="13" t="s">
        <v>87</v>
      </c>
      <c r="AW221" s="13" t="s">
        <v>34</v>
      </c>
      <c r="AX221" s="13" t="s">
        <v>85</v>
      </c>
      <c r="AY221" s="255" t="s">
        <v>153</v>
      </c>
    </row>
    <row r="222" s="2" customFormat="1" ht="33" customHeight="1">
      <c r="A222" s="39"/>
      <c r="B222" s="40"/>
      <c r="C222" s="227" t="s">
        <v>402</v>
      </c>
      <c r="D222" s="227" t="s">
        <v>155</v>
      </c>
      <c r="E222" s="228" t="s">
        <v>679</v>
      </c>
      <c r="F222" s="229" t="s">
        <v>680</v>
      </c>
      <c r="G222" s="230" t="s">
        <v>355</v>
      </c>
      <c r="H222" s="231">
        <v>14</v>
      </c>
      <c r="I222" s="232"/>
      <c r="J222" s="233">
        <f>ROUND(I222*H222,2)</f>
        <v>0</v>
      </c>
      <c r="K222" s="229" t="s">
        <v>1431</v>
      </c>
      <c r="L222" s="45"/>
      <c r="M222" s="234" t="s">
        <v>1</v>
      </c>
      <c r="N222" s="235" t="s">
        <v>43</v>
      </c>
      <c r="O222" s="92"/>
      <c r="P222" s="236">
        <f>O222*H222</f>
        <v>0</v>
      </c>
      <c r="Q222" s="236">
        <v>0.00060999999999999997</v>
      </c>
      <c r="R222" s="236">
        <f>Q222*H222</f>
        <v>0.008539999999999999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160</v>
      </c>
      <c r="AT222" s="238" t="s">
        <v>155</v>
      </c>
      <c r="AU222" s="238" t="s">
        <v>87</v>
      </c>
      <c r="AY222" s="18" t="s">
        <v>153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160</v>
      </c>
      <c r="BM222" s="238" t="s">
        <v>1432</v>
      </c>
    </row>
    <row r="223" s="2" customFormat="1">
      <c r="A223" s="39"/>
      <c r="B223" s="40"/>
      <c r="C223" s="41"/>
      <c r="D223" s="240" t="s">
        <v>162</v>
      </c>
      <c r="E223" s="41"/>
      <c r="F223" s="241" t="s">
        <v>682</v>
      </c>
      <c r="G223" s="41"/>
      <c r="H223" s="41"/>
      <c r="I223" s="242"/>
      <c r="J223" s="41"/>
      <c r="K223" s="41"/>
      <c r="L223" s="45"/>
      <c r="M223" s="243"/>
      <c r="N223" s="24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162</v>
      </c>
      <c r="AU223" s="18" t="s">
        <v>87</v>
      </c>
    </row>
    <row r="224" s="13" customFormat="1">
      <c r="A224" s="13"/>
      <c r="B224" s="245"/>
      <c r="C224" s="246"/>
      <c r="D224" s="240" t="s">
        <v>164</v>
      </c>
      <c r="E224" s="247" t="s">
        <v>1</v>
      </c>
      <c r="F224" s="248" t="s">
        <v>240</v>
      </c>
      <c r="G224" s="246"/>
      <c r="H224" s="249">
        <v>14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164</v>
      </c>
      <c r="AU224" s="255" t="s">
        <v>87</v>
      </c>
      <c r="AV224" s="13" t="s">
        <v>87</v>
      </c>
      <c r="AW224" s="13" t="s">
        <v>34</v>
      </c>
      <c r="AX224" s="13" t="s">
        <v>78</v>
      </c>
      <c r="AY224" s="255" t="s">
        <v>153</v>
      </c>
    </row>
    <row r="225" s="15" customFormat="1">
      <c r="A225" s="15"/>
      <c r="B225" s="266"/>
      <c r="C225" s="267"/>
      <c r="D225" s="240" t="s">
        <v>164</v>
      </c>
      <c r="E225" s="268" t="s">
        <v>1</v>
      </c>
      <c r="F225" s="269" t="s">
        <v>198</v>
      </c>
      <c r="G225" s="267"/>
      <c r="H225" s="270">
        <v>14</v>
      </c>
      <c r="I225" s="271"/>
      <c r="J225" s="267"/>
      <c r="K225" s="267"/>
      <c r="L225" s="272"/>
      <c r="M225" s="306"/>
      <c r="N225" s="307"/>
      <c r="O225" s="307"/>
      <c r="P225" s="307"/>
      <c r="Q225" s="307"/>
      <c r="R225" s="307"/>
      <c r="S225" s="307"/>
      <c r="T225" s="30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6" t="s">
        <v>164</v>
      </c>
      <c r="AU225" s="276" t="s">
        <v>87</v>
      </c>
      <c r="AV225" s="15" t="s">
        <v>160</v>
      </c>
      <c r="AW225" s="15" t="s">
        <v>34</v>
      </c>
      <c r="AX225" s="15" t="s">
        <v>85</v>
      </c>
      <c r="AY225" s="276" t="s">
        <v>153</v>
      </c>
    </row>
    <row r="226" s="2" customFormat="1" ht="6.96" customHeight="1">
      <c r="A226" s="39"/>
      <c r="B226" s="67"/>
      <c r="C226" s="68"/>
      <c r="D226" s="68"/>
      <c r="E226" s="68"/>
      <c r="F226" s="68"/>
      <c r="G226" s="68"/>
      <c r="H226" s="68"/>
      <c r="I226" s="68"/>
      <c r="J226" s="68"/>
      <c r="K226" s="68"/>
      <c r="L226" s="45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</row>
  </sheetData>
  <sheetProtection sheet="1" autoFilter="0" formatColumns="0" formatRows="0" objects="1" scenarios="1" spinCount="100000" saltValue="cqSEo8iiKWzPF3NGVL2Ed18Cte5ZQhk+dUqRaokTynIrhC+Nn2SBaasWHiwHWbbbhdiy7u2JnB6BprlXeIaBfQ==" hashValue="gyyV6RAP48t9Fkwj4xJoTmb20Vd3uN45G6iGkt4lvliZ9dnpsOiO8GS66i7fuyK9HIDXkc6B+Hl4DhQkgrEQRQ==" algorithmName="SHA-512" password="CC35"/>
  <autoFilter ref="C124:K2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111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112</v>
      </c>
      <c r="L8" s="21"/>
    </row>
    <row r="9" s="2" customFormat="1" ht="16.5" customHeight="1">
      <c r="A9" s="39"/>
      <c r="B9" s="45"/>
      <c r="C9" s="39"/>
      <c r="D9" s="39"/>
      <c r="E9" s="152" t="s">
        <v>1207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1174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3. 3. 2023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ROUND((SUM(BE124:BE142)),  2)</f>
        <v>0</v>
      </c>
      <c r="G35" s="39"/>
      <c r="H35" s="39"/>
      <c r="I35" s="165">
        <v>0.20999999999999999</v>
      </c>
      <c r="J35" s="164">
        <f>ROUND(((SUM(BE124:BE142))*I35),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ROUND((SUM(BF124:BF142)),  2)</f>
        <v>0</v>
      </c>
      <c r="G36" s="39"/>
      <c r="H36" s="39"/>
      <c r="I36" s="165">
        <v>0.14999999999999999</v>
      </c>
      <c r="J36" s="164">
        <f>ROUND(((SUM(BF124:BF142))*I36),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ROUND((SUM(BG124:BG142)),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ROUND((SUM(BH124:BH142)),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ROUND((SUM(BI124:BI142)),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1207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VRN - Vedlejší rozpočtové nákaldy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3. 3. 2023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117</v>
      </c>
      <c r="D96" s="186"/>
      <c r="E96" s="186"/>
      <c r="F96" s="186"/>
      <c r="G96" s="186"/>
      <c r="H96" s="186"/>
      <c r="I96" s="186"/>
      <c r="J96" s="187" t="s">
        <v>118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119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hidden="1" s="9" customFormat="1" ht="24.96" customHeight="1">
      <c r="A99" s="9"/>
      <c r="B99" s="189"/>
      <c r="C99" s="190"/>
      <c r="D99" s="191" t="s">
        <v>1175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1176</v>
      </c>
      <c r="E100" s="197"/>
      <c r="F100" s="197"/>
      <c r="G100" s="197"/>
      <c r="H100" s="197"/>
      <c r="I100" s="197"/>
      <c r="J100" s="198">
        <f>J126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1433</v>
      </c>
      <c r="E101" s="197"/>
      <c r="F101" s="197"/>
      <c r="G101" s="197"/>
      <c r="H101" s="197"/>
      <c r="I101" s="197"/>
      <c r="J101" s="198">
        <f>J131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9"/>
      <c r="C102" s="190"/>
      <c r="D102" s="191" t="s">
        <v>1178</v>
      </c>
      <c r="E102" s="192"/>
      <c r="F102" s="192"/>
      <c r="G102" s="192"/>
      <c r="H102" s="192"/>
      <c r="I102" s="192"/>
      <c r="J102" s="193">
        <f>J134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Teplice - přechod pro chodce a chodníky Hudcov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112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4" t="s">
        <v>1207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VRN - Vedlejší rozpočtové nákaldy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F14</f>
        <v>Hudcov</v>
      </c>
      <c r="G118" s="41"/>
      <c r="H118" s="41"/>
      <c r="I118" s="33" t="s">
        <v>24</v>
      </c>
      <c r="J118" s="80" t="str">
        <f>IF(J14="","",J14)</f>
        <v>3. 3. 2023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26</v>
      </c>
      <c r="D120" s="41"/>
      <c r="E120" s="41"/>
      <c r="F120" s="28" t="str">
        <f>E17</f>
        <v xml:space="preserve"> </v>
      </c>
      <c r="G120" s="41"/>
      <c r="H120" s="41"/>
      <c r="I120" s="33" t="s">
        <v>32</v>
      </c>
      <c r="J120" s="37" t="str">
        <f>E23</f>
        <v>Projekce dopravní Filip,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IF(E20="","",E20)</f>
        <v>Vyplň údaj</v>
      </c>
      <c r="G121" s="41"/>
      <c r="H121" s="41"/>
      <c r="I121" s="33" t="s">
        <v>35</v>
      </c>
      <c r="J121" s="37" t="str">
        <f>E26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139</v>
      </c>
      <c r="D123" s="203" t="s">
        <v>63</v>
      </c>
      <c r="E123" s="203" t="s">
        <v>59</v>
      </c>
      <c r="F123" s="203" t="s">
        <v>60</v>
      </c>
      <c r="G123" s="203" t="s">
        <v>140</v>
      </c>
      <c r="H123" s="203" t="s">
        <v>141</v>
      </c>
      <c r="I123" s="203" t="s">
        <v>142</v>
      </c>
      <c r="J123" s="203" t="s">
        <v>118</v>
      </c>
      <c r="K123" s="204" t="s">
        <v>143</v>
      </c>
      <c r="L123" s="205"/>
      <c r="M123" s="101" t="s">
        <v>1</v>
      </c>
      <c r="N123" s="102" t="s">
        <v>42</v>
      </c>
      <c r="O123" s="102" t="s">
        <v>144</v>
      </c>
      <c r="P123" s="102" t="s">
        <v>145</v>
      </c>
      <c r="Q123" s="102" t="s">
        <v>146</v>
      </c>
      <c r="R123" s="102" t="s">
        <v>147</v>
      </c>
      <c r="S123" s="102" t="s">
        <v>148</v>
      </c>
      <c r="T123" s="103" t="s">
        <v>149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150</v>
      </c>
      <c r="D124" s="41"/>
      <c r="E124" s="41"/>
      <c r="F124" s="41"/>
      <c r="G124" s="41"/>
      <c r="H124" s="41"/>
      <c r="I124" s="41"/>
      <c r="J124" s="206">
        <f>BK124</f>
        <v>0</v>
      </c>
      <c r="K124" s="41"/>
      <c r="L124" s="45"/>
      <c r="M124" s="104"/>
      <c r="N124" s="207"/>
      <c r="O124" s="105"/>
      <c r="P124" s="208">
        <f>P125+P134</f>
        <v>0</v>
      </c>
      <c r="Q124" s="105"/>
      <c r="R124" s="208">
        <f>R125+R134</f>
        <v>0</v>
      </c>
      <c r="S124" s="105"/>
      <c r="T124" s="209">
        <f>T125+T134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120</v>
      </c>
      <c r="BK124" s="210">
        <f>BK125+BK134</f>
        <v>0</v>
      </c>
    </row>
    <row r="125" s="12" customFormat="1" ht="25.92" customHeight="1">
      <c r="A125" s="12"/>
      <c r="B125" s="211"/>
      <c r="C125" s="212"/>
      <c r="D125" s="213" t="s">
        <v>77</v>
      </c>
      <c r="E125" s="214" t="s">
        <v>99</v>
      </c>
      <c r="F125" s="214" t="s">
        <v>1179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P126+P131</f>
        <v>0</v>
      </c>
      <c r="Q125" s="219"/>
      <c r="R125" s="220">
        <f>R126+R131</f>
        <v>0</v>
      </c>
      <c r="S125" s="219"/>
      <c r="T125" s="221">
        <f>T126+T131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178</v>
      </c>
      <c r="AT125" s="223" t="s">
        <v>77</v>
      </c>
      <c r="AU125" s="223" t="s">
        <v>78</v>
      </c>
      <c r="AY125" s="222" t="s">
        <v>153</v>
      </c>
      <c r="BK125" s="224">
        <f>BK126+BK131</f>
        <v>0</v>
      </c>
    </row>
    <row r="126" s="12" customFormat="1" ht="22.8" customHeight="1">
      <c r="A126" s="12"/>
      <c r="B126" s="211"/>
      <c r="C126" s="212"/>
      <c r="D126" s="213" t="s">
        <v>77</v>
      </c>
      <c r="E126" s="225" t="s">
        <v>1180</v>
      </c>
      <c r="F126" s="225" t="s">
        <v>1181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SUM(P127:P130)</f>
        <v>0</v>
      </c>
      <c r="Q126" s="219"/>
      <c r="R126" s="220">
        <f>SUM(R127:R130)</f>
        <v>0</v>
      </c>
      <c r="S126" s="219"/>
      <c r="T126" s="221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178</v>
      </c>
      <c r="AT126" s="223" t="s">
        <v>77</v>
      </c>
      <c r="AU126" s="223" t="s">
        <v>85</v>
      </c>
      <c r="AY126" s="222" t="s">
        <v>153</v>
      </c>
      <c r="BK126" s="224">
        <f>SUM(BK127:BK130)</f>
        <v>0</v>
      </c>
    </row>
    <row r="127" s="2" customFormat="1" ht="16.5" customHeight="1">
      <c r="A127" s="39"/>
      <c r="B127" s="40"/>
      <c r="C127" s="227" t="s">
        <v>85</v>
      </c>
      <c r="D127" s="227" t="s">
        <v>155</v>
      </c>
      <c r="E127" s="228" t="s">
        <v>1434</v>
      </c>
      <c r="F127" s="229" t="s">
        <v>1435</v>
      </c>
      <c r="G127" s="230" t="s">
        <v>954</v>
      </c>
      <c r="H127" s="231">
        <v>1</v>
      </c>
      <c r="I127" s="232"/>
      <c r="J127" s="233">
        <f>ROUND(I127*H127,2)</f>
        <v>0</v>
      </c>
      <c r="K127" s="229" t="s">
        <v>159</v>
      </c>
      <c r="L127" s="45"/>
      <c r="M127" s="234" t="s">
        <v>1</v>
      </c>
      <c r="N127" s="235" t="s">
        <v>43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1184</v>
      </c>
      <c r="AT127" s="238" t="s">
        <v>155</v>
      </c>
      <c r="AU127" s="238" t="s">
        <v>87</v>
      </c>
      <c r="AY127" s="18" t="s">
        <v>153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1184</v>
      </c>
      <c r="BM127" s="238" t="s">
        <v>1436</v>
      </c>
    </row>
    <row r="128" s="2" customFormat="1">
      <c r="A128" s="39"/>
      <c r="B128" s="40"/>
      <c r="C128" s="41"/>
      <c r="D128" s="240" t="s">
        <v>162</v>
      </c>
      <c r="E128" s="41"/>
      <c r="F128" s="241" t="s">
        <v>1437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87</v>
      </c>
    </row>
    <row r="129" s="2" customFormat="1" ht="16.5" customHeight="1">
      <c r="A129" s="39"/>
      <c r="B129" s="40"/>
      <c r="C129" s="227" t="s">
        <v>87</v>
      </c>
      <c r="D129" s="227" t="s">
        <v>155</v>
      </c>
      <c r="E129" s="228" t="s">
        <v>1438</v>
      </c>
      <c r="F129" s="229" t="s">
        <v>1439</v>
      </c>
      <c r="G129" s="230" t="s">
        <v>954</v>
      </c>
      <c r="H129" s="231">
        <v>1</v>
      </c>
      <c r="I129" s="232"/>
      <c r="J129" s="233">
        <f>ROUND(I129*H129,2)</f>
        <v>0</v>
      </c>
      <c r="K129" s="229" t="s">
        <v>159</v>
      </c>
      <c r="L129" s="45"/>
      <c r="M129" s="234" t="s">
        <v>1</v>
      </c>
      <c r="N129" s="235" t="s">
        <v>43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1184</v>
      </c>
      <c r="AT129" s="238" t="s">
        <v>155</v>
      </c>
      <c r="AU129" s="238" t="s">
        <v>87</v>
      </c>
      <c r="AY129" s="18" t="s">
        <v>153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1184</v>
      </c>
      <c r="BM129" s="238" t="s">
        <v>1440</v>
      </c>
    </row>
    <row r="130" s="2" customFormat="1">
      <c r="A130" s="39"/>
      <c r="B130" s="40"/>
      <c r="C130" s="41"/>
      <c r="D130" s="240" t="s">
        <v>162</v>
      </c>
      <c r="E130" s="41"/>
      <c r="F130" s="241" t="s">
        <v>1439</v>
      </c>
      <c r="G130" s="41"/>
      <c r="H130" s="41"/>
      <c r="I130" s="242"/>
      <c r="J130" s="41"/>
      <c r="K130" s="41"/>
      <c r="L130" s="45"/>
      <c r="M130" s="243"/>
      <c r="N130" s="24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162</v>
      </c>
      <c r="AU130" s="18" t="s">
        <v>87</v>
      </c>
    </row>
    <row r="131" s="12" customFormat="1" ht="22.8" customHeight="1">
      <c r="A131" s="12"/>
      <c r="B131" s="211"/>
      <c r="C131" s="212"/>
      <c r="D131" s="213" t="s">
        <v>77</v>
      </c>
      <c r="E131" s="225" t="s">
        <v>1441</v>
      </c>
      <c r="F131" s="225" t="s">
        <v>1442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SUM(P132:P133)</f>
        <v>0</v>
      </c>
      <c r="Q131" s="219"/>
      <c r="R131" s="220">
        <f>SUM(R132:R133)</f>
        <v>0</v>
      </c>
      <c r="S131" s="219"/>
      <c r="T131" s="221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178</v>
      </c>
      <c r="AT131" s="223" t="s">
        <v>77</v>
      </c>
      <c r="AU131" s="223" t="s">
        <v>85</v>
      </c>
      <c r="AY131" s="222" t="s">
        <v>153</v>
      </c>
      <c r="BK131" s="224">
        <f>SUM(BK132:BK133)</f>
        <v>0</v>
      </c>
    </row>
    <row r="132" s="2" customFormat="1" ht="16.5" customHeight="1">
      <c r="A132" s="39"/>
      <c r="B132" s="40"/>
      <c r="C132" s="227" t="s">
        <v>165</v>
      </c>
      <c r="D132" s="227" t="s">
        <v>155</v>
      </c>
      <c r="E132" s="228" t="s">
        <v>1443</v>
      </c>
      <c r="F132" s="229" t="s">
        <v>1444</v>
      </c>
      <c r="G132" s="230" t="s">
        <v>954</v>
      </c>
      <c r="H132" s="231">
        <v>1</v>
      </c>
      <c r="I132" s="232"/>
      <c r="J132" s="233">
        <f>ROUND(I132*H132,2)</f>
        <v>0</v>
      </c>
      <c r="K132" s="229" t="s">
        <v>159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1184</v>
      </c>
      <c r="AT132" s="238" t="s">
        <v>155</v>
      </c>
      <c r="AU132" s="238" t="s">
        <v>87</v>
      </c>
      <c r="AY132" s="18" t="s">
        <v>153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1184</v>
      </c>
      <c r="BM132" s="238" t="s">
        <v>1445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1444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12" customFormat="1" ht="25.92" customHeight="1">
      <c r="A134" s="12"/>
      <c r="B134" s="211"/>
      <c r="C134" s="212"/>
      <c r="D134" s="213" t="s">
        <v>77</v>
      </c>
      <c r="E134" s="214" t="s">
        <v>1199</v>
      </c>
      <c r="F134" s="214" t="s">
        <v>1200</v>
      </c>
      <c r="G134" s="212"/>
      <c r="H134" s="212"/>
      <c r="I134" s="215"/>
      <c r="J134" s="216">
        <f>BK134</f>
        <v>0</v>
      </c>
      <c r="K134" s="212"/>
      <c r="L134" s="217"/>
      <c r="M134" s="218"/>
      <c r="N134" s="219"/>
      <c r="O134" s="219"/>
      <c r="P134" s="220">
        <f>SUM(P135:P142)</f>
        <v>0</v>
      </c>
      <c r="Q134" s="219"/>
      <c r="R134" s="220">
        <f>SUM(R135:R142)</f>
        <v>0</v>
      </c>
      <c r="S134" s="219"/>
      <c r="T134" s="221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178</v>
      </c>
      <c r="AT134" s="223" t="s">
        <v>77</v>
      </c>
      <c r="AU134" s="223" t="s">
        <v>78</v>
      </c>
      <c r="AY134" s="222" t="s">
        <v>153</v>
      </c>
      <c r="BK134" s="224">
        <f>SUM(BK135:BK142)</f>
        <v>0</v>
      </c>
    </row>
    <row r="135" s="2" customFormat="1" ht="16.5" customHeight="1">
      <c r="A135" s="39"/>
      <c r="B135" s="40"/>
      <c r="C135" s="227" t="s">
        <v>160</v>
      </c>
      <c r="D135" s="227" t="s">
        <v>155</v>
      </c>
      <c r="E135" s="228" t="s">
        <v>1446</v>
      </c>
      <c r="F135" s="229" t="s">
        <v>1447</v>
      </c>
      <c r="G135" s="230" t="s">
        <v>1448</v>
      </c>
      <c r="H135" s="231">
        <v>16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160</v>
      </c>
      <c r="AT135" s="238" t="s">
        <v>155</v>
      </c>
      <c r="AU135" s="238" t="s">
        <v>85</v>
      </c>
      <c r="AY135" s="18" t="s">
        <v>153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160</v>
      </c>
      <c r="BM135" s="238" t="s">
        <v>1449</v>
      </c>
    </row>
    <row r="136" s="2" customFormat="1">
      <c r="A136" s="39"/>
      <c r="B136" s="40"/>
      <c r="C136" s="41"/>
      <c r="D136" s="240" t="s">
        <v>162</v>
      </c>
      <c r="E136" s="41"/>
      <c r="F136" s="241" t="s">
        <v>1447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162</v>
      </c>
      <c r="AU136" s="18" t="s">
        <v>85</v>
      </c>
    </row>
    <row r="137" s="2" customFormat="1" ht="16.5" customHeight="1">
      <c r="A137" s="39"/>
      <c r="B137" s="40"/>
      <c r="C137" s="227" t="s">
        <v>178</v>
      </c>
      <c r="D137" s="227" t="s">
        <v>155</v>
      </c>
      <c r="E137" s="228" t="s">
        <v>1450</v>
      </c>
      <c r="F137" s="229" t="s">
        <v>1437</v>
      </c>
      <c r="G137" s="230" t="s">
        <v>954</v>
      </c>
      <c r="H137" s="231">
        <v>1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160</v>
      </c>
      <c r="AT137" s="238" t="s">
        <v>155</v>
      </c>
      <c r="AU137" s="238" t="s">
        <v>85</v>
      </c>
      <c r="AY137" s="18" t="s">
        <v>153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160</v>
      </c>
      <c r="BM137" s="238" t="s">
        <v>1451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1437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85</v>
      </c>
    </row>
    <row r="139" s="2" customFormat="1" ht="24.15" customHeight="1">
      <c r="A139" s="39"/>
      <c r="B139" s="40"/>
      <c r="C139" s="227" t="s">
        <v>185</v>
      </c>
      <c r="D139" s="227" t="s">
        <v>155</v>
      </c>
      <c r="E139" s="228" t="s">
        <v>1452</v>
      </c>
      <c r="F139" s="229" t="s">
        <v>1453</v>
      </c>
      <c r="G139" s="230" t="s">
        <v>954</v>
      </c>
      <c r="H139" s="231">
        <v>1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160</v>
      </c>
      <c r="AT139" s="238" t="s">
        <v>155</v>
      </c>
      <c r="AU139" s="238" t="s">
        <v>85</v>
      </c>
      <c r="AY139" s="18" t="s">
        <v>153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160</v>
      </c>
      <c r="BM139" s="238" t="s">
        <v>1454</v>
      </c>
    </row>
    <row r="140" s="2" customFormat="1">
      <c r="A140" s="39"/>
      <c r="B140" s="40"/>
      <c r="C140" s="41"/>
      <c r="D140" s="240" t="s">
        <v>162</v>
      </c>
      <c r="E140" s="41"/>
      <c r="F140" s="241" t="s">
        <v>1453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162</v>
      </c>
      <c r="AU140" s="18" t="s">
        <v>85</v>
      </c>
    </row>
    <row r="141" s="2" customFormat="1" ht="16.5" customHeight="1">
      <c r="A141" s="39"/>
      <c r="B141" s="40"/>
      <c r="C141" s="227" t="s">
        <v>199</v>
      </c>
      <c r="D141" s="227" t="s">
        <v>155</v>
      </c>
      <c r="E141" s="228" t="s">
        <v>1455</v>
      </c>
      <c r="F141" s="229" t="s">
        <v>1456</v>
      </c>
      <c r="G141" s="230" t="s">
        <v>954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160</v>
      </c>
      <c r="AT141" s="238" t="s">
        <v>155</v>
      </c>
      <c r="AU141" s="238" t="s">
        <v>85</v>
      </c>
      <c r="AY141" s="18" t="s">
        <v>153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160</v>
      </c>
      <c r="BM141" s="238" t="s">
        <v>1457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1456</v>
      </c>
      <c r="G142" s="41"/>
      <c r="H142" s="41"/>
      <c r="I142" s="242"/>
      <c r="J142" s="41"/>
      <c r="K142" s="41"/>
      <c r="L142" s="45"/>
      <c r="M142" s="302"/>
      <c r="N142" s="303"/>
      <c r="O142" s="304"/>
      <c r="P142" s="304"/>
      <c r="Q142" s="304"/>
      <c r="R142" s="304"/>
      <c r="S142" s="304"/>
      <c r="T142" s="305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85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Ne37sprNbLLYykxHt6VcCB9f2FT9o4alwY6Rgfp2NjDCvy69/Ke0SWqPlmlosHG5+p3pDKDJ/RSzClZzqUp1vA==" hashValue="+XdDC0Rd2zcv4HKMdY8N//usAcj/9VgfemXEeE0erQYM5sHzyRdPuOSRhsAmz2F7vpu6Km2ItlovTyXnquq0XA==" algorithmName="SHA-512" password="CC35"/>
  <autoFilter ref="C123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NOOTEBOOK\HONZAS</dc:creator>
  <cp:lastModifiedBy>NOOTEBOOK\HONZAS</cp:lastModifiedBy>
  <dcterms:created xsi:type="dcterms:W3CDTF">2023-03-03T10:10:10Z</dcterms:created>
  <dcterms:modified xsi:type="dcterms:W3CDTF">2023-03-03T10:10:30Z</dcterms:modified>
</cp:coreProperties>
</file>